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80" windowHeight="10395" tabRatio="725" activeTab="4"/>
  </bookViews>
  <sheets>
    <sheet name="изравн субсидия" sheetId="1" r:id="rId1"/>
    <sheet name="план приход ВРБК" sheetId="2" r:id="rId2"/>
    <sheet name="план разход ВРБК" sheetId="3" r:id="rId3"/>
    <sheet name="обща макрорамка" sheetId="4" r:id="rId4"/>
    <sheet name="макрорамки" sheetId="5" r:id="rId5"/>
    <sheet name="Лист1" sheetId="6" r:id="rId6"/>
  </sheets>
  <definedNames>
    <definedName name="_xlnm.Print_Area" localSheetId="0">'изравн субсидия'!$A$1:$G$28</definedName>
    <definedName name="_xlnm.Print_Area" localSheetId="4">'макрорамки'!$I$1:$O$34,'макрорамки'!$A$1:$F$38</definedName>
    <definedName name="_xlnm.Print_Area" localSheetId="3">'обща макрорамка'!$A$1:$E$37</definedName>
    <definedName name="_xlnm.Print_Area" localSheetId="1">'план приход ВРБК'!$A$3:$K$40</definedName>
    <definedName name="_xlnm.Print_Area" localSheetId="2">'план разход ВРБК'!$A$1:$Y$44</definedName>
  </definedNames>
  <calcPr fullCalcOnLoad="1"/>
</workbook>
</file>

<file path=xl/sharedStrings.xml><?xml version="1.0" encoding="utf-8"?>
<sst xmlns="http://schemas.openxmlformats.org/spreadsheetml/2006/main" count="409" uniqueCount="276">
  <si>
    <t>№</t>
  </si>
  <si>
    <t>ОБЩИНСКИ  ПРИХОДИ</t>
  </si>
  <si>
    <t>EБК</t>
  </si>
  <si>
    <t>Д С П</t>
  </si>
  <si>
    <t>ОБЩО</t>
  </si>
  <si>
    <t>Данък недвижими имоти</t>
  </si>
  <si>
    <t>Патентен данък</t>
  </si>
  <si>
    <t>Данък превозни средства</t>
  </si>
  <si>
    <t>Придобиване имущество</t>
  </si>
  <si>
    <t>Други данъци</t>
  </si>
  <si>
    <t>20-00</t>
  </si>
  <si>
    <t>Приход наем имущество</t>
  </si>
  <si>
    <t>Приход наем земя</t>
  </si>
  <si>
    <t>Постъпления дивидент</t>
  </si>
  <si>
    <t>Такси детски градини</t>
  </si>
  <si>
    <t>Такси дом. соц.патронаж</t>
  </si>
  <si>
    <t>Такси пазари,тържища</t>
  </si>
  <si>
    <t>Такса битови отпадъци</t>
  </si>
  <si>
    <t>Такса технически услуги</t>
  </si>
  <si>
    <t>Такса администр. услуги</t>
  </si>
  <si>
    <t>Други общински такси</t>
  </si>
  <si>
    <t>27-29</t>
  </si>
  <si>
    <t>Глоби санкции,/постановл./</t>
  </si>
  <si>
    <t>Други неданъчни приходи</t>
  </si>
  <si>
    <t>36-19</t>
  </si>
  <si>
    <t>Приходи концесии</t>
  </si>
  <si>
    <t>41-00</t>
  </si>
  <si>
    <t>ДЪРЖАВЕН  ПРИХОД</t>
  </si>
  <si>
    <t>СБОР:</t>
  </si>
  <si>
    <t>31 – 12</t>
  </si>
  <si>
    <t>Държавен приход ОР 4-то кл. ОПМ</t>
  </si>
  <si>
    <t>31 - 13</t>
  </si>
  <si>
    <t>Държавен приход  Капиталови р/ди</t>
  </si>
  <si>
    <t>ВРБК</t>
  </si>
  <si>
    <t xml:space="preserve"> ОА </t>
  </si>
  <si>
    <t>ОС</t>
  </si>
  <si>
    <t>ОДЗ</t>
  </si>
  <si>
    <t>ДСП</t>
  </si>
  <si>
    <t>ПВЗ</t>
  </si>
  <si>
    <t>Спорт</t>
  </si>
  <si>
    <t>ДПП</t>
  </si>
  <si>
    <t>ДДИ</t>
  </si>
  <si>
    <t>лихви</t>
  </si>
  <si>
    <t>ОБЩИНА:</t>
  </si>
  <si>
    <t>13-01</t>
  </si>
  <si>
    <t>01-03</t>
  </si>
  <si>
    <t>13-03</t>
  </si>
  <si>
    <t>13-04</t>
  </si>
  <si>
    <t>24-05</t>
  </si>
  <si>
    <t>24-06</t>
  </si>
  <si>
    <t>24-07</t>
  </si>
  <si>
    <t>27-01</t>
  </si>
  <si>
    <t>27-04</t>
  </si>
  <si>
    <t>27-05</t>
  </si>
  <si>
    <t>27-07</t>
  </si>
  <si>
    <t>27-10</t>
  </si>
  <si>
    <t>27-11</t>
  </si>
  <si>
    <t>28-02</t>
  </si>
  <si>
    <t>31-12</t>
  </si>
  <si>
    <t>Държавен приход снегопочистване</t>
  </si>
  <si>
    <t xml:space="preserve">СПРАВКА разпределение Обща изравнителна субсидия </t>
  </si>
  <si>
    <t>№ по ред</t>
  </si>
  <si>
    <t>Обща изравнителна субсидия</t>
  </si>
  <si>
    <t>Чистота</t>
  </si>
  <si>
    <t>Домашен социален патронаж</t>
  </si>
  <si>
    <t>Улично Осв.</t>
  </si>
  <si>
    <t>П   Р   И   Х   О   Д   И</t>
  </si>
  <si>
    <t>Р а з х о д н а     ч а с т</t>
  </si>
  <si>
    <t>Общински  Съвет</t>
  </si>
  <si>
    <t>Субсидия ремонти ОП мрежа</t>
  </si>
  <si>
    <t>Програми временна заетост</t>
  </si>
  <si>
    <t>Местни  приходи:</t>
  </si>
  <si>
    <t>Местни  разходи:</t>
  </si>
  <si>
    <t>дейност ЕБК</t>
  </si>
  <si>
    <t>Общинска администрация</t>
  </si>
  <si>
    <t xml:space="preserve">     Държавни  приходи:</t>
  </si>
  <si>
    <t>Читалища</t>
  </si>
  <si>
    <t>Държавни разходи:</t>
  </si>
  <si>
    <t>I.</t>
  </si>
  <si>
    <t>95-01</t>
  </si>
  <si>
    <t>Обща допълваща субсидия</t>
  </si>
  <si>
    <t>31-11</t>
  </si>
  <si>
    <t>Субсидия целева КР</t>
  </si>
  <si>
    <t>31-13</t>
  </si>
  <si>
    <t>II.</t>
  </si>
  <si>
    <t>Местна     Дейност</t>
  </si>
  <si>
    <t>Всичко I+II:</t>
  </si>
  <si>
    <t>Шифър ЕБК</t>
  </si>
  <si>
    <t>П     р     и     х      о     д     и</t>
  </si>
  <si>
    <t>Субсидия зимно снегопочистване</t>
  </si>
  <si>
    <t>ДДК</t>
  </si>
  <si>
    <t>дофинансиране</t>
  </si>
  <si>
    <t>остава за разпределение</t>
  </si>
  <si>
    <t xml:space="preserve">С  у  м  а </t>
  </si>
  <si>
    <t>Целева субсидия  КР</t>
  </si>
  <si>
    <t>капиталови</t>
  </si>
  <si>
    <t>в резерв</t>
  </si>
  <si>
    <t>лизинг</t>
  </si>
  <si>
    <t>Център обществена подкрепа</t>
  </si>
  <si>
    <t>Хранителен водопровод</t>
  </si>
  <si>
    <t>ФРЗ /0100 - 0500/</t>
  </si>
  <si>
    <t>издръжка</t>
  </si>
  <si>
    <t>недостиг</t>
  </si>
  <si>
    <t>Клубове на пенсионера</t>
  </si>
  <si>
    <t>БОРОВАН</t>
  </si>
  <si>
    <t>НИВЯНИН</t>
  </si>
  <si>
    <t>МАЛОРАД</t>
  </si>
  <si>
    <t>СИРАКОВО</t>
  </si>
  <si>
    <t>ОБЩИНА БОРОВАН</t>
  </si>
  <si>
    <t>ОБЩИНА БОРОВАН:</t>
  </si>
  <si>
    <t xml:space="preserve">Преходен остатък </t>
  </si>
  <si>
    <t>ОБЩИНА  БОРОВАН:</t>
  </si>
  <si>
    <t>ЦДГ и ОДЗ</t>
  </si>
  <si>
    <t>Кметство МАЛОРАД</t>
  </si>
  <si>
    <t>Кметство НИВЯНИН</t>
  </si>
  <si>
    <t>Кметство СИРАКОВО</t>
  </si>
  <si>
    <t>Кметство ДОБРОЛЕВО</t>
  </si>
  <si>
    <t>Кметство БОРОВАН</t>
  </si>
  <si>
    <t>ДОБРОЛЕВО</t>
  </si>
  <si>
    <t>Обща д. субсидия  31-11</t>
  </si>
  <si>
    <t>Такси детски ясли</t>
  </si>
  <si>
    <t>27-02</t>
  </si>
  <si>
    <t>Такса притеж.куче</t>
  </si>
  <si>
    <t>Община Борован</t>
  </si>
  <si>
    <t xml:space="preserve">Държавна   Дейност </t>
  </si>
  <si>
    <t>40-00</t>
  </si>
  <si>
    <t xml:space="preserve"> Здравни кабинети в ООУ и ДГ</t>
  </si>
  <si>
    <t>Пазари</t>
  </si>
  <si>
    <t>24-08</t>
  </si>
  <si>
    <t>Приходи от лихви</t>
  </si>
  <si>
    <t>Осветление улици и площади</t>
  </si>
  <si>
    <t>Други дейности по културата</t>
  </si>
  <si>
    <t>24-04</t>
  </si>
  <si>
    <t>Приходи от услуги</t>
  </si>
  <si>
    <t xml:space="preserve">ДДЛРГ </t>
  </si>
  <si>
    <t>27-17</t>
  </si>
  <si>
    <t>ЕСКО договори</t>
  </si>
  <si>
    <t>Общо</t>
  </si>
  <si>
    <t>Приходи продажба земя и ДМА</t>
  </si>
  <si>
    <t>Общинска администрация-дофинансиране на ДДД</t>
  </si>
  <si>
    <t>ОДК</t>
  </si>
  <si>
    <t>Издръжка общинска администрация</t>
  </si>
  <si>
    <t>Дофинансиране общинска администрация</t>
  </si>
  <si>
    <t>95 - 00</t>
  </si>
  <si>
    <t xml:space="preserve"> </t>
  </si>
  <si>
    <t>ОУ</t>
  </si>
  <si>
    <t>Приходи от продажба земя и ДМА</t>
  </si>
  <si>
    <t>Приходи от продажба на земя и ДМА</t>
  </si>
  <si>
    <t>Др.дейности по вътрешната сигурност</t>
  </si>
  <si>
    <t xml:space="preserve">Детска кухня  </t>
  </si>
  <si>
    <t>Приложение 3.1.</t>
  </si>
  <si>
    <t>Остават за разпределение:</t>
  </si>
  <si>
    <t>В С И Ч К О</t>
  </si>
  <si>
    <t>относителен дял в %</t>
  </si>
  <si>
    <t>брой население по ГРАО</t>
  </si>
  <si>
    <t>полагаща се част от изравнителната субсидия в лева</t>
  </si>
  <si>
    <t>Главен експерт "Бюджет, ИОС":</t>
  </si>
  <si>
    <t>Главен счетоводител:</t>
  </si>
  <si>
    <t xml:space="preserve">                                      Илиян Александров</t>
  </si>
  <si>
    <t xml:space="preserve"> Мариана Вельовска</t>
  </si>
  <si>
    <t xml:space="preserve">Директор Дирекция"БФОП и АПИО" :   </t>
  </si>
  <si>
    <t xml:space="preserve">                                               Силвия Катанска</t>
  </si>
  <si>
    <t>МАЛОРАД - издръжка</t>
  </si>
  <si>
    <t>НИВЯНИН - издръжка</t>
  </si>
  <si>
    <t>СИРАКОВО - издръжка</t>
  </si>
  <si>
    <t>ДОБРОЛЕВО - издръжка</t>
  </si>
  <si>
    <t>Обр. Домове / помощи за погребения/</t>
  </si>
  <si>
    <t>План - разход делегирани местни дейности по ВРБК и дейности</t>
  </si>
  <si>
    <t>МАКРОРАМКА ДЕЛЕГИРАНИ ДЪРЖАВНИ ДЕЙНОСТИ</t>
  </si>
  <si>
    <t>МАКРОРАМКА ДЕЛЕГИРАНИ МЕСТНИ ДЕЙНОСТИ</t>
  </si>
  <si>
    <t>в подкрепа на МЕСТНИ ДЕЙНОСТИ за 2015 г.</t>
  </si>
  <si>
    <t>Разпределение на обща изравнителна субсидия на база население по ГРАО към 15.12.2014</t>
  </si>
  <si>
    <t xml:space="preserve"> Кмет на Община:</t>
  </si>
  <si>
    <t>инж. Десислава Тодорова</t>
  </si>
  <si>
    <t>Бюджет 2015</t>
  </si>
  <si>
    <t>Общински съвет</t>
  </si>
  <si>
    <t>План приходна част местни приходи 2015</t>
  </si>
  <si>
    <t>План 2015</t>
  </si>
  <si>
    <t>Бюджет 2015 г.</t>
  </si>
  <si>
    <t>капиталови държавни</t>
  </si>
  <si>
    <t>Общо местни</t>
  </si>
  <si>
    <t>Ремонт на улична мрежа</t>
  </si>
  <si>
    <t>ДД по благоустрояването</t>
  </si>
  <si>
    <t>ОМП</t>
  </si>
  <si>
    <t>76-00</t>
  </si>
  <si>
    <t>Временни безлихвени заеми между бюджетни и сметки за СЕС</t>
  </si>
  <si>
    <t>Преходен остатък</t>
  </si>
  <si>
    <t>Преходен остатък  95-01</t>
  </si>
  <si>
    <t>64-00</t>
  </si>
  <si>
    <t>Трансфер ПУДООС</t>
  </si>
  <si>
    <t>64-01</t>
  </si>
  <si>
    <t>Временни безлихвени заеми между бюджетни и сметки за СЕС 76 - 00</t>
  </si>
  <si>
    <t>СПРАВКА</t>
  </si>
  <si>
    <t>ЗА 2015 ГОДИНА</t>
  </si>
  <si>
    <t>СЕЛО МАЛОРАД</t>
  </si>
  <si>
    <t xml:space="preserve">ПАРАГРАФ </t>
  </si>
  <si>
    <t>Всичко</t>
  </si>
  <si>
    <t>план</t>
  </si>
  <si>
    <t>§ 02-00 Др. възнаграждения</t>
  </si>
  <si>
    <t>ВРБК Кметство Малорад</t>
  </si>
  <si>
    <t>д. 122 ОА ДДД</t>
  </si>
  <si>
    <t>д. 437 - ДДД</t>
  </si>
  <si>
    <t>д. 122 - ДМД</t>
  </si>
  <si>
    <t>д. 898 - ДМД</t>
  </si>
  <si>
    <t>д. 604 - ДМД</t>
  </si>
  <si>
    <t>д. 122 ОА дофинансиране</t>
  </si>
  <si>
    <t>ОДЗ - Малорад - ПРБК Община</t>
  </si>
  <si>
    <t>ВРБК - ОУ "Св. Св. Кирил и Методий"</t>
  </si>
  <si>
    <t>д. 322 - ДДД</t>
  </si>
  <si>
    <t>д. 311 - ДДД и ДМД</t>
  </si>
  <si>
    <t>ЗА ПЛАНИРАНИТЕ СРЕДСТВА ПО НАСЕЛЕНИ МЕСТА  В ОБЩИНА БОРОВАН</t>
  </si>
  <si>
    <t>§ 51-55 Капиталови разходи</t>
  </si>
  <si>
    <t>§ 10-00 Издръжка</t>
  </si>
  <si>
    <t>§ 01-00 Заплати</t>
  </si>
  <si>
    <t>§ 05-00 Осиг.вноски за работодателя</t>
  </si>
  <si>
    <t>д. 738 - ДДД</t>
  </si>
  <si>
    <t>Читалище Малорад</t>
  </si>
  <si>
    <t>след разпределение</t>
  </si>
  <si>
    <t>ПРБК - Инвестиционна програма</t>
  </si>
  <si>
    <t>СЕЛО НИВЯНИН</t>
  </si>
  <si>
    <t>СЕЛО ДОБРОЛЕВО</t>
  </si>
  <si>
    <t>СЕЛО СИРАКОВО</t>
  </si>
  <si>
    <t>ВРБК Кметство Нивянин</t>
  </si>
  <si>
    <t>Читалище Нивянин</t>
  </si>
  <si>
    <t xml:space="preserve"> филиал Нивянин към ЦДГ Борован - ПРБК Община</t>
  </si>
  <si>
    <t>ВРБК Кметство Добролево</t>
  </si>
  <si>
    <t>Читалище Добролево</t>
  </si>
  <si>
    <t>филиал Добролево  към  ОДЗ Малорад- ПРБК Община</t>
  </si>
  <si>
    <t>ВРБК Кметство Сираково</t>
  </si>
  <si>
    <t>Улици</t>
  </si>
  <si>
    <t>Язовир Гарвански геран</t>
  </si>
  <si>
    <t>Отводнителна система</t>
  </si>
  <si>
    <t>Четвъртокласна пътна мрежа</t>
  </si>
  <si>
    <t>Параклис</t>
  </si>
  <si>
    <t>ЕСКО ОУ</t>
  </si>
  <si>
    <t>Печка, пекарна ОДЗ</t>
  </si>
  <si>
    <t>ЕСКО детски градини</t>
  </si>
  <si>
    <t>Ремонт Кметство</t>
  </si>
  <si>
    <t>Стр. и авт. надзор ПИП</t>
  </si>
  <si>
    <t>М А К Р О Р А М К А      ПРИХОДИ ПРОЕКТОБЮДЖЕТ 2022 г</t>
  </si>
  <si>
    <t>План 2022г.</t>
  </si>
  <si>
    <t>Данъчни и неданъчни приходи</t>
  </si>
  <si>
    <t>13-00,20-00</t>
  </si>
  <si>
    <t xml:space="preserve">Доброволни формирования за защита </t>
  </si>
  <si>
    <t>ОМП, поддържане на запаси и мощн.</t>
  </si>
  <si>
    <t>Други дейности по здравеопазването</t>
  </si>
  <si>
    <t>Социали услуги в домашна среда</t>
  </si>
  <si>
    <t>Други служби и дейности по соц. осиг.</t>
  </si>
  <si>
    <t>Данъчни и неданъчни  приходи</t>
  </si>
  <si>
    <t>Неотложни дейности по защита на населението</t>
  </si>
  <si>
    <t>Детски градини издръжка</t>
  </si>
  <si>
    <t xml:space="preserve">Обредни домове </t>
  </si>
  <si>
    <t xml:space="preserve">Водоснабдяване и канализация </t>
  </si>
  <si>
    <t>Детски градини</t>
  </si>
  <si>
    <t>Основни училища</t>
  </si>
  <si>
    <t>Дентър за личностно развитие</t>
  </si>
  <si>
    <t>Програми за временна заетост</t>
  </si>
  <si>
    <t>Други дейности по образованието</t>
  </si>
  <si>
    <t>в т.ч. размер на трансфера за ДДД пр.1/ФО№5/2023г.</t>
  </si>
  <si>
    <t xml:space="preserve">ЦНСТ </t>
  </si>
  <si>
    <t>Асист. за лич. помощ,Асист.подкрепа</t>
  </si>
  <si>
    <t>Трансфер за местни дейности</t>
  </si>
  <si>
    <t>Вт.ч.капиталови разходи</t>
  </si>
  <si>
    <t>В т.ч. капиталови разходи</t>
  </si>
  <si>
    <t>Общинска администрация -   издръжка</t>
  </si>
  <si>
    <t>Бюджетни разчети съгласно  ЗДБ РБ за  2024 г.</t>
  </si>
  <si>
    <t>Изграждане,ремонт улична мрежа</t>
  </si>
  <si>
    <t xml:space="preserve">Други дейности по благоустрояването </t>
  </si>
  <si>
    <t xml:space="preserve">Спортни бази за спорт за всички </t>
  </si>
  <si>
    <t xml:space="preserve">Читалища - дофинансиране </t>
  </si>
  <si>
    <t>Поддържан на ОП мрежа</t>
  </si>
  <si>
    <t>Други дейности по транспорта,пътищата и дал.</t>
  </si>
  <si>
    <t xml:space="preserve">Други дейности по икономиката </t>
  </si>
  <si>
    <t xml:space="preserve">Капиталови разходи </t>
  </si>
  <si>
    <t>Общо разходи</t>
  </si>
  <si>
    <t>Бюджетни разчети съгласно ЗДБ РБ за 2024г.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</si>
</sst>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French Script MT"/>
      <family val="4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33" borderId="21" xfId="0" applyFill="1" applyBorder="1" applyAlignment="1">
      <alignment/>
    </xf>
    <xf numFmtId="0" fontId="0" fillId="0" borderId="11" xfId="0" applyBorder="1" applyAlignment="1">
      <alignment/>
    </xf>
    <xf numFmtId="0" fontId="0" fillId="33" borderId="22" xfId="0" applyFill="1" applyBorder="1" applyAlignment="1">
      <alignment/>
    </xf>
    <xf numFmtId="3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23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27" xfId="0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35" borderId="27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33" borderId="15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30" xfId="0" applyFont="1" applyBorder="1" applyAlignment="1">
      <alignment/>
    </xf>
    <xf numFmtId="0" fontId="0" fillId="33" borderId="31" xfId="0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wrapText="1"/>
    </xf>
    <xf numFmtId="3" fontId="0" fillId="0" borderId="25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3" fontId="0" fillId="0" borderId="29" xfId="0" applyNumberForma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11" xfId="0" applyNumberFormat="1" applyFont="1" applyFill="1" applyBorder="1" applyAlignment="1">
      <alignment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0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2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37" borderId="25" xfId="0" applyNumberForma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1" xfId="0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36" borderId="10" xfId="0" applyFont="1" applyFill="1" applyBorder="1" applyAlignment="1">
      <alignment wrapText="1"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3" fontId="2" fillId="36" borderId="34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53" fillId="36" borderId="10" xfId="0" applyNumberFormat="1" applyFont="1" applyFill="1" applyBorder="1" applyAlignment="1">
      <alignment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4" xfId="0" applyFill="1" applyBorder="1" applyAlignment="1">
      <alignment horizontal="center" wrapText="1"/>
    </xf>
    <xf numFmtId="3" fontId="0" fillId="0" borderId="1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3" fontId="11" fillId="0" borderId="32" xfId="0" applyNumberFormat="1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38" borderId="13" xfId="0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0" fillId="0" borderId="0" xfId="0" applyAlignment="1">
      <alignment horizontal="center" wrapText="1"/>
    </xf>
    <xf numFmtId="3" fontId="13" fillId="0" borderId="10" xfId="0" applyNumberFormat="1" applyFont="1" applyFill="1" applyBorder="1" applyAlignment="1">
      <alignment/>
    </xf>
    <xf numFmtId="1" fontId="16" fillId="37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/>
    </xf>
    <xf numFmtId="1" fontId="17" fillId="37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/>
    </xf>
    <xf numFmtId="1" fontId="16" fillId="37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3" fontId="13" fillId="0" borderId="10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0" fillId="36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31.57421875" style="0" customWidth="1"/>
    <col min="3" max="3" width="17.57421875" style="0" customWidth="1"/>
    <col min="4" max="4" width="0.5625" style="0" customWidth="1"/>
    <col min="5" max="5" width="9.57421875" style="0" customWidth="1"/>
    <col min="6" max="6" width="11.7109375" style="0" customWidth="1"/>
    <col min="7" max="7" width="12.57421875" style="0" customWidth="1"/>
  </cols>
  <sheetData>
    <row r="1" ht="12.75">
      <c r="C1" t="s">
        <v>150</v>
      </c>
    </row>
    <row r="4" ht="12.75">
      <c r="B4" s="139" t="s">
        <v>60</v>
      </c>
    </row>
    <row r="5" ht="12.75">
      <c r="B5" s="139" t="s">
        <v>170</v>
      </c>
    </row>
    <row r="6" ht="13.5" thickBot="1"/>
    <row r="7" spans="1:3" ht="25.5">
      <c r="A7" s="146" t="s">
        <v>61</v>
      </c>
      <c r="B7" s="147" t="s">
        <v>62</v>
      </c>
      <c r="C7" s="148" t="s">
        <v>174</v>
      </c>
    </row>
    <row r="8" spans="1:10" ht="38.25">
      <c r="A8" s="4">
        <v>1</v>
      </c>
      <c r="B8" s="3" t="s">
        <v>175</v>
      </c>
      <c r="C8" s="46">
        <v>38000</v>
      </c>
      <c r="D8" s="31"/>
      <c r="I8" s="24">
        <f>G20-C8-C9-C10-C11-C12</f>
        <v>27900</v>
      </c>
      <c r="J8" s="47" t="s">
        <v>92</v>
      </c>
    </row>
    <row r="9" spans="1:4" ht="12.75">
      <c r="A9" s="4">
        <v>2</v>
      </c>
      <c r="B9" s="3" t="s">
        <v>112</v>
      </c>
      <c r="C9" s="46">
        <v>70000</v>
      </c>
      <c r="D9" s="81"/>
    </row>
    <row r="10" spans="1:4" ht="12.75">
      <c r="A10" s="4">
        <v>3</v>
      </c>
      <c r="B10" s="3" t="s">
        <v>64</v>
      </c>
      <c r="C10" s="46">
        <v>40000</v>
      </c>
      <c r="D10" s="31"/>
    </row>
    <row r="11" spans="1:4" ht="25.5">
      <c r="A11" s="4">
        <v>4</v>
      </c>
      <c r="B11" s="2" t="s">
        <v>141</v>
      </c>
      <c r="C11" s="46">
        <v>150000</v>
      </c>
      <c r="D11" s="31"/>
    </row>
    <row r="12" spans="1:4" ht="25.5">
      <c r="A12" s="4">
        <v>5</v>
      </c>
      <c r="B12" s="2" t="s">
        <v>142</v>
      </c>
      <c r="C12" s="46">
        <v>70000</v>
      </c>
      <c r="D12" s="31"/>
    </row>
    <row r="13" spans="1:7" ht="43.5" customHeight="1">
      <c r="A13" s="101"/>
      <c r="B13" s="102" t="s">
        <v>137</v>
      </c>
      <c r="C13" s="103">
        <f>SUM(C8:C12)</f>
        <v>368000</v>
      </c>
      <c r="D13" s="31"/>
      <c r="E13" s="190" t="s">
        <v>171</v>
      </c>
      <c r="F13" s="190"/>
      <c r="G13" s="190"/>
    </row>
    <row r="14" spans="1:7" ht="63.75">
      <c r="A14" s="101"/>
      <c r="B14" s="102" t="s">
        <v>151</v>
      </c>
      <c r="C14" s="103">
        <f>G20-C13</f>
        <v>27900</v>
      </c>
      <c r="D14" s="31"/>
      <c r="E14" s="140" t="s">
        <v>153</v>
      </c>
      <c r="F14" s="140" t="s">
        <v>154</v>
      </c>
      <c r="G14" s="140" t="s">
        <v>155</v>
      </c>
    </row>
    <row r="15" spans="1:7" ht="12.75">
      <c r="A15" s="4">
        <v>1</v>
      </c>
      <c r="B15" s="3" t="s">
        <v>113</v>
      </c>
      <c r="C15" s="46">
        <f>D15</f>
        <v>15600</v>
      </c>
      <c r="D15" s="31">
        <v>15600</v>
      </c>
      <c r="E15" s="104">
        <f>F15/$F$20%</f>
        <v>55.94790159189581</v>
      </c>
      <c r="F15" s="3">
        <v>1933</v>
      </c>
      <c r="G15" s="105">
        <f>E15*$I$8%</f>
        <v>15609.46454413893</v>
      </c>
    </row>
    <row r="16" spans="1:7" ht="12.75">
      <c r="A16" s="4">
        <v>2</v>
      </c>
      <c r="B16" s="3" t="s">
        <v>114</v>
      </c>
      <c r="C16" s="46">
        <f>D16</f>
        <v>3150</v>
      </c>
      <c r="D16" s="31">
        <v>3150</v>
      </c>
      <c r="E16" s="104">
        <f>F16/$F$20%</f>
        <v>11.287988422575978</v>
      </c>
      <c r="F16" s="3">
        <v>390</v>
      </c>
      <c r="G16" s="105">
        <f>E16*$I$8%</f>
        <v>3149.348769898698</v>
      </c>
    </row>
    <row r="17" spans="1:7" ht="12.75">
      <c r="A17" s="4">
        <v>3</v>
      </c>
      <c r="B17" s="3" t="s">
        <v>115</v>
      </c>
      <c r="C17" s="46">
        <f>D17</f>
        <v>1650</v>
      </c>
      <c r="D17" s="31">
        <v>1650</v>
      </c>
      <c r="E17" s="104">
        <f>F17/$F$20%</f>
        <v>5.904486251808973</v>
      </c>
      <c r="F17" s="3">
        <v>204</v>
      </c>
      <c r="G17" s="105">
        <f>E17*$I$8%</f>
        <v>1647.3516642547036</v>
      </c>
    </row>
    <row r="18" spans="1:7" ht="13.5" thickBot="1">
      <c r="A18" s="4">
        <v>4</v>
      </c>
      <c r="B18" s="3" t="s">
        <v>116</v>
      </c>
      <c r="C18" s="46">
        <f>D18</f>
        <v>7500</v>
      </c>
      <c r="D18" s="31">
        <v>7500</v>
      </c>
      <c r="E18" s="104">
        <f>F18/$F$20%</f>
        <v>26.85962373371925</v>
      </c>
      <c r="F18" s="3">
        <v>928</v>
      </c>
      <c r="G18" s="105">
        <f>E18*$I$8%</f>
        <v>7493.83502170767</v>
      </c>
    </row>
    <row r="19" spans="1:7" ht="13.5" hidden="1" thickBot="1">
      <c r="A19" s="4">
        <v>14</v>
      </c>
      <c r="B19" s="6" t="s">
        <v>117</v>
      </c>
      <c r="C19" s="36">
        <f>D19</f>
        <v>0</v>
      </c>
      <c r="D19" s="39"/>
      <c r="E19" s="104">
        <f>F19/$F$20%</f>
        <v>0</v>
      </c>
      <c r="F19" s="3"/>
      <c r="G19" s="105">
        <f>E19*$I$8%</f>
        <v>0</v>
      </c>
    </row>
    <row r="20" spans="1:7" ht="13.5" thickBot="1">
      <c r="A20" s="141"/>
      <c r="B20" s="142" t="s">
        <v>152</v>
      </c>
      <c r="C20" s="143">
        <f>C13+C15+C16+C17+C18</f>
        <v>395900</v>
      </c>
      <c r="D20" s="144">
        <f>SUM(D8:D19)</f>
        <v>27900</v>
      </c>
      <c r="E20" s="106">
        <f>SUM(E15:E19)</f>
        <v>100</v>
      </c>
      <c r="F20" s="107">
        <f>SUM(F15:F19)</f>
        <v>3455</v>
      </c>
      <c r="G20" s="145">
        <v>395900</v>
      </c>
    </row>
    <row r="21" ht="12.75">
      <c r="A21" s="1"/>
    </row>
    <row r="23" spans="1:7" ht="15.75">
      <c r="A23" s="108" t="s">
        <v>156</v>
      </c>
      <c r="E23" s="191" t="s">
        <v>157</v>
      </c>
      <c r="F23" s="191"/>
      <c r="G23" s="191"/>
    </row>
    <row r="24" spans="1:7" ht="15.75">
      <c r="A24" s="108" t="s">
        <v>158</v>
      </c>
      <c r="E24" s="191" t="s">
        <v>159</v>
      </c>
      <c r="F24" s="191"/>
      <c r="G24" s="191"/>
    </row>
    <row r="25" spans="1:7" ht="15.75">
      <c r="A25" s="108"/>
      <c r="E25" s="110"/>
      <c r="F25" s="111"/>
      <c r="G25" s="10"/>
    </row>
    <row r="26" spans="1:7" ht="15.75">
      <c r="A26" s="108" t="s">
        <v>160</v>
      </c>
      <c r="E26" s="191" t="s">
        <v>172</v>
      </c>
      <c r="F26" s="191"/>
      <c r="G26" s="191"/>
    </row>
    <row r="27" spans="1:7" ht="15.75">
      <c r="A27" s="108" t="s">
        <v>161</v>
      </c>
      <c r="E27" s="191" t="s">
        <v>173</v>
      </c>
      <c r="F27" s="191"/>
      <c r="G27" s="191"/>
    </row>
    <row r="28" spans="2:5" ht="12.75">
      <c r="B28" s="81"/>
      <c r="C28" s="81"/>
      <c r="D28" s="81"/>
      <c r="E28" s="138"/>
    </row>
    <row r="29" ht="12.75">
      <c r="F29" s="1"/>
    </row>
    <row r="32" ht="12.75">
      <c r="F32" s="1"/>
    </row>
    <row r="35" ht="12.75">
      <c r="E35" s="10"/>
    </row>
  </sheetData>
  <sheetProtection/>
  <mergeCells count="5">
    <mergeCell ref="E13:G13"/>
    <mergeCell ref="E23:G23"/>
    <mergeCell ref="E24:G24"/>
    <mergeCell ref="E26:G26"/>
    <mergeCell ref="E27:G27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  <rowBreaks count="1" manualBreakCount="1">
    <brk id="37" max="255" man="1"/>
  </rowBreaks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1" sqref="K41"/>
    </sheetView>
  </sheetViews>
  <sheetFormatPr defaultColWidth="9.140625" defaultRowHeight="12.75"/>
  <cols>
    <col min="2" max="2" width="28.7109375" style="0" customWidth="1"/>
    <col min="3" max="3" width="6.57421875" style="0" customWidth="1"/>
    <col min="4" max="4" width="10.421875" style="0" customWidth="1"/>
    <col min="5" max="5" width="10.8515625" style="0" customWidth="1"/>
    <col min="6" max="6" width="12.7109375" style="0" customWidth="1"/>
    <col min="7" max="7" width="11.7109375" style="0" customWidth="1"/>
    <col min="8" max="8" width="15.28125" style="0" customWidth="1"/>
    <col min="9" max="10" width="11.140625" style="0" customWidth="1"/>
    <col min="11" max="11" width="11.7109375" style="0" customWidth="1"/>
  </cols>
  <sheetData>
    <row r="3" spans="2:8" ht="12.75">
      <c r="B3" s="192" t="s">
        <v>176</v>
      </c>
      <c r="C3" s="192"/>
      <c r="D3" s="192"/>
      <c r="E3" s="192"/>
      <c r="F3" s="192"/>
      <c r="G3" s="192"/>
      <c r="H3" s="192"/>
    </row>
    <row r="4" ht="25.5" customHeight="1">
      <c r="C4" t="s">
        <v>108</v>
      </c>
    </row>
    <row r="5" ht="13.5" thickBot="1"/>
    <row r="6" spans="1:11" ht="40.5" customHeight="1">
      <c r="A6" s="195" t="s">
        <v>0</v>
      </c>
      <c r="B6" s="193" t="s">
        <v>1</v>
      </c>
      <c r="C6" s="193" t="s">
        <v>2</v>
      </c>
      <c r="D6" s="32" t="s">
        <v>104</v>
      </c>
      <c r="E6" s="32" t="s">
        <v>105</v>
      </c>
      <c r="F6" s="32" t="s">
        <v>106</v>
      </c>
      <c r="G6" s="32" t="s">
        <v>107</v>
      </c>
      <c r="H6" s="32" t="s">
        <v>118</v>
      </c>
      <c r="I6" s="33" t="s">
        <v>112</v>
      </c>
      <c r="J6" s="33" t="s">
        <v>3</v>
      </c>
      <c r="K6" s="34" t="s">
        <v>4</v>
      </c>
    </row>
    <row r="7" spans="1:11" ht="17.25" customHeight="1" thickBot="1">
      <c r="A7" s="196"/>
      <c r="B7" s="194"/>
      <c r="C7" s="194"/>
      <c r="D7" s="38" t="s">
        <v>177</v>
      </c>
      <c r="E7" s="38" t="s">
        <v>177</v>
      </c>
      <c r="F7" s="38" t="s">
        <v>177</v>
      </c>
      <c r="G7" s="38" t="s">
        <v>177</v>
      </c>
      <c r="H7" s="38" t="s">
        <v>177</v>
      </c>
      <c r="I7" s="38" t="s">
        <v>177</v>
      </c>
      <c r="J7" s="38" t="s">
        <v>177</v>
      </c>
      <c r="K7" s="38" t="s">
        <v>177</v>
      </c>
    </row>
    <row r="8" spans="1:11" ht="12.75">
      <c r="A8" s="8">
        <v>1</v>
      </c>
      <c r="B8" s="9" t="s">
        <v>5</v>
      </c>
      <c r="C8" s="37" t="s">
        <v>44</v>
      </c>
      <c r="D8" s="9">
        <v>100000</v>
      </c>
      <c r="E8" s="9"/>
      <c r="F8" s="9"/>
      <c r="G8" s="9"/>
      <c r="H8" s="9"/>
      <c r="I8" s="9"/>
      <c r="J8" s="9"/>
      <c r="K8" s="26">
        <f>SUM(D8:J8)</f>
        <v>100000</v>
      </c>
    </row>
    <row r="9" spans="1:11" ht="12.75">
      <c r="A9" s="4">
        <v>2</v>
      </c>
      <c r="B9" s="3" t="s">
        <v>6</v>
      </c>
      <c r="C9" s="12" t="s">
        <v>45</v>
      </c>
      <c r="D9" s="3">
        <v>8000</v>
      </c>
      <c r="E9" s="3"/>
      <c r="F9" s="3"/>
      <c r="G9" s="3"/>
      <c r="H9" s="3"/>
      <c r="I9" s="3"/>
      <c r="J9" s="3"/>
      <c r="K9" s="21">
        <f aca="true" t="shared" si="0" ref="K9:K30">SUM(D9:J9)</f>
        <v>8000</v>
      </c>
    </row>
    <row r="10" spans="1:11" ht="12.75">
      <c r="A10" s="4">
        <v>3</v>
      </c>
      <c r="B10" s="3" t="s">
        <v>7</v>
      </c>
      <c r="C10" s="12" t="s">
        <v>46</v>
      </c>
      <c r="D10" s="3">
        <v>50000</v>
      </c>
      <c r="E10" s="3"/>
      <c r="F10" s="3"/>
      <c r="G10" s="3"/>
      <c r="H10" s="3"/>
      <c r="I10" s="3"/>
      <c r="J10" s="3"/>
      <c r="K10" s="21">
        <f t="shared" si="0"/>
        <v>50000</v>
      </c>
    </row>
    <row r="11" spans="1:11" ht="12.75">
      <c r="A11" s="4">
        <v>4</v>
      </c>
      <c r="B11" s="3" t="s">
        <v>8</v>
      </c>
      <c r="C11" s="12" t="s">
        <v>47</v>
      </c>
      <c r="D11" s="3">
        <v>60000</v>
      </c>
      <c r="E11" s="3"/>
      <c r="F11" s="3"/>
      <c r="G11" s="3"/>
      <c r="H11" s="3"/>
      <c r="I11" s="3"/>
      <c r="J11" s="3"/>
      <c r="K11" s="21">
        <f t="shared" si="0"/>
        <v>60000</v>
      </c>
    </row>
    <row r="12" spans="1:11" ht="12.75">
      <c r="A12" s="4">
        <v>5</v>
      </c>
      <c r="B12" s="3" t="s">
        <v>9</v>
      </c>
      <c r="C12" s="12" t="s">
        <v>10</v>
      </c>
      <c r="D12" s="3">
        <v>1000</v>
      </c>
      <c r="E12" s="3"/>
      <c r="F12" s="3"/>
      <c r="G12" s="3"/>
      <c r="H12" s="3"/>
      <c r="I12" s="3"/>
      <c r="J12" s="3"/>
      <c r="K12" s="21">
        <f t="shared" si="0"/>
        <v>1000</v>
      </c>
    </row>
    <row r="13" spans="1:11" ht="12.75">
      <c r="A13" s="4">
        <v>6</v>
      </c>
      <c r="B13" s="3" t="s">
        <v>133</v>
      </c>
      <c r="C13" s="12" t="s">
        <v>132</v>
      </c>
      <c r="D13" s="3">
        <v>8000</v>
      </c>
      <c r="E13" s="3"/>
      <c r="F13" s="3"/>
      <c r="G13" s="3"/>
      <c r="H13" s="3"/>
      <c r="I13" s="3"/>
      <c r="J13" s="3"/>
      <c r="K13" s="21">
        <f t="shared" si="0"/>
        <v>8000</v>
      </c>
    </row>
    <row r="14" spans="1:11" ht="12.75">
      <c r="A14" s="4">
        <v>7</v>
      </c>
      <c r="B14" s="3" t="s">
        <v>11</v>
      </c>
      <c r="C14" s="12" t="s">
        <v>48</v>
      </c>
      <c r="D14" s="3">
        <v>10000</v>
      </c>
      <c r="E14" s="3"/>
      <c r="F14" s="3"/>
      <c r="G14" s="3"/>
      <c r="H14" s="3"/>
      <c r="I14" s="3"/>
      <c r="J14" s="3"/>
      <c r="K14" s="21">
        <f t="shared" si="0"/>
        <v>10000</v>
      </c>
    </row>
    <row r="15" spans="1:11" ht="12.75">
      <c r="A15" s="4">
        <v>8</v>
      </c>
      <c r="B15" s="3" t="s">
        <v>12</v>
      </c>
      <c r="C15" s="12" t="s">
        <v>49</v>
      </c>
      <c r="D15" s="29">
        <v>87400</v>
      </c>
      <c r="E15" s="3"/>
      <c r="F15" s="3"/>
      <c r="G15" s="3"/>
      <c r="H15" s="3"/>
      <c r="I15" s="3"/>
      <c r="J15" s="3"/>
      <c r="K15" s="21">
        <f t="shared" si="0"/>
        <v>87400</v>
      </c>
    </row>
    <row r="16" spans="1:11" ht="12.75">
      <c r="A16" s="4">
        <v>9</v>
      </c>
      <c r="B16" s="3" t="s">
        <v>13</v>
      </c>
      <c r="C16" s="12" t="s">
        <v>50</v>
      </c>
      <c r="D16" s="3">
        <v>5000</v>
      </c>
      <c r="E16" s="3"/>
      <c r="F16" s="3"/>
      <c r="G16" s="3"/>
      <c r="H16" s="3"/>
      <c r="I16" s="3"/>
      <c r="J16" s="3"/>
      <c r="K16" s="21">
        <f t="shared" si="0"/>
        <v>5000</v>
      </c>
    </row>
    <row r="17" spans="1:11" ht="12.75">
      <c r="A17" s="4">
        <v>10</v>
      </c>
      <c r="B17" s="3" t="s">
        <v>129</v>
      </c>
      <c r="C17" s="12" t="s">
        <v>128</v>
      </c>
      <c r="D17" s="3">
        <v>1000</v>
      </c>
      <c r="E17" s="3"/>
      <c r="F17" s="3"/>
      <c r="G17" s="3"/>
      <c r="H17" s="3"/>
      <c r="I17" s="3"/>
      <c r="J17" s="3"/>
      <c r="K17" s="21">
        <f t="shared" si="0"/>
        <v>1000</v>
      </c>
    </row>
    <row r="18" spans="1:11" ht="12.75">
      <c r="A18" s="4">
        <v>11</v>
      </c>
      <c r="B18" s="3" t="s">
        <v>14</v>
      </c>
      <c r="C18" s="12" t="s">
        <v>51</v>
      </c>
      <c r="D18" s="3"/>
      <c r="E18" s="3"/>
      <c r="F18" s="3"/>
      <c r="G18" s="3"/>
      <c r="H18" s="3"/>
      <c r="I18" s="3">
        <v>25000</v>
      </c>
      <c r="J18" s="3"/>
      <c r="K18" s="21">
        <f t="shared" si="0"/>
        <v>25000</v>
      </c>
    </row>
    <row r="19" spans="1:11" ht="12.75">
      <c r="A19" s="4">
        <v>12</v>
      </c>
      <c r="B19" s="3" t="s">
        <v>120</v>
      </c>
      <c r="C19" s="12" t="s">
        <v>121</v>
      </c>
      <c r="D19" s="3"/>
      <c r="E19" s="3"/>
      <c r="F19" s="3"/>
      <c r="G19" s="3"/>
      <c r="H19" s="3"/>
      <c r="I19" s="3">
        <v>6000</v>
      </c>
      <c r="J19" s="3"/>
      <c r="K19" s="21">
        <f t="shared" si="0"/>
        <v>6000</v>
      </c>
    </row>
    <row r="20" spans="1:11" ht="12.75">
      <c r="A20" s="4">
        <v>13</v>
      </c>
      <c r="B20" s="3" t="s">
        <v>15</v>
      </c>
      <c r="C20" s="12" t="s">
        <v>52</v>
      </c>
      <c r="D20" s="3"/>
      <c r="E20" s="3"/>
      <c r="F20" s="3"/>
      <c r="G20" s="3"/>
      <c r="H20" s="3"/>
      <c r="I20" s="3"/>
      <c r="J20" s="3">
        <v>67000</v>
      </c>
      <c r="K20" s="21">
        <f t="shared" si="0"/>
        <v>67000</v>
      </c>
    </row>
    <row r="21" spans="1:11" ht="12.75">
      <c r="A21" s="4">
        <v>14</v>
      </c>
      <c r="B21" s="3" t="s">
        <v>16</v>
      </c>
      <c r="C21" s="12" t="s">
        <v>53</v>
      </c>
      <c r="D21" s="3">
        <v>3500</v>
      </c>
      <c r="E21" s="3"/>
      <c r="F21" s="3"/>
      <c r="G21" s="3"/>
      <c r="H21" s="3"/>
      <c r="I21" s="3"/>
      <c r="J21" s="3"/>
      <c r="K21" s="21">
        <f t="shared" si="0"/>
        <v>3500</v>
      </c>
    </row>
    <row r="22" spans="1:11" ht="12.75">
      <c r="A22" s="4">
        <v>15</v>
      </c>
      <c r="B22" s="3" t="s">
        <v>17</v>
      </c>
      <c r="C22" s="12" t="s">
        <v>54</v>
      </c>
      <c r="D22" s="29">
        <v>100000</v>
      </c>
      <c r="E22" s="3"/>
      <c r="F22" s="3"/>
      <c r="G22" s="3"/>
      <c r="H22" s="3"/>
      <c r="I22" s="3"/>
      <c r="J22" s="3"/>
      <c r="K22" s="21">
        <f t="shared" si="0"/>
        <v>100000</v>
      </c>
    </row>
    <row r="23" spans="1:11" ht="12.75">
      <c r="A23" s="4">
        <v>16</v>
      </c>
      <c r="B23" s="3" t="s">
        <v>18</v>
      </c>
      <c r="C23" s="12" t="s">
        <v>55</v>
      </c>
      <c r="D23" s="3">
        <v>45000</v>
      </c>
      <c r="E23" s="3"/>
      <c r="F23" s="3"/>
      <c r="G23" s="3"/>
      <c r="H23" s="3"/>
      <c r="I23" s="3"/>
      <c r="J23" s="3"/>
      <c r="K23" s="21">
        <f t="shared" si="0"/>
        <v>45000</v>
      </c>
    </row>
    <row r="24" spans="1:11" ht="12.75">
      <c r="A24" s="4">
        <v>17</v>
      </c>
      <c r="B24" s="3" t="s">
        <v>19</v>
      </c>
      <c r="C24" s="12" t="s">
        <v>56</v>
      </c>
      <c r="D24" s="3">
        <v>62000</v>
      </c>
      <c r="E24" s="3"/>
      <c r="F24" s="3"/>
      <c r="G24" s="3"/>
      <c r="H24" s="3"/>
      <c r="I24" s="3"/>
      <c r="J24" s="3"/>
      <c r="K24" s="21">
        <f t="shared" si="0"/>
        <v>62000</v>
      </c>
    </row>
    <row r="25" spans="1:11" ht="12.75">
      <c r="A25" s="4">
        <v>18</v>
      </c>
      <c r="B25" s="3" t="s">
        <v>122</v>
      </c>
      <c r="C25" s="12" t="s">
        <v>135</v>
      </c>
      <c r="D25" s="3">
        <v>1000</v>
      </c>
      <c r="E25" s="3"/>
      <c r="F25" s="3"/>
      <c r="G25" s="3"/>
      <c r="H25" s="3"/>
      <c r="I25" s="3"/>
      <c r="J25" s="3"/>
      <c r="K25" s="21">
        <f t="shared" si="0"/>
        <v>1000</v>
      </c>
    </row>
    <row r="26" spans="1:11" ht="12.75">
      <c r="A26" s="4">
        <v>19</v>
      </c>
      <c r="B26" s="3" t="s">
        <v>20</v>
      </c>
      <c r="C26" s="12" t="s">
        <v>21</v>
      </c>
      <c r="D26" s="3">
        <v>1000</v>
      </c>
      <c r="E26" s="3"/>
      <c r="F26" s="3"/>
      <c r="G26" s="3"/>
      <c r="H26" s="3"/>
      <c r="I26" s="3"/>
      <c r="J26" s="3"/>
      <c r="K26" s="21">
        <f t="shared" si="0"/>
        <v>1000</v>
      </c>
    </row>
    <row r="27" spans="1:11" ht="12.75">
      <c r="A27" s="4">
        <v>20</v>
      </c>
      <c r="B27" s="3" t="s">
        <v>22</v>
      </c>
      <c r="C27" s="12" t="s">
        <v>57</v>
      </c>
      <c r="D27" s="3">
        <v>2000</v>
      </c>
      <c r="E27" s="3"/>
      <c r="F27" s="3"/>
      <c r="G27" s="3"/>
      <c r="H27" s="3"/>
      <c r="I27" s="3"/>
      <c r="J27" s="3"/>
      <c r="K27" s="21">
        <f t="shared" si="0"/>
        <v>2000</v>
      </c>
    </row>
    <row r="28" spans="1:11" ht="12.75">
      <c r="A28" s="4">
        <v>21</v>
      </c>
      <c r="B28" s="3" t="s">
        <v>23</v>
      </c>
      <c r="C28" s="12" t="s">
        <v>24</v>
      </c>
      <c r="D28" s="3">
        <v>5000</v>
      </c>
      <c r="E28" s="3"/>
      <c r="F28" s="3"/>
      <c r="G28" s="3"/>
      <c r="H28" s="3"/>
      <c r="I28" s="3"/>
      <c r="J28" s="3"/>
      <c r="K28" s="21">
        <f t="shared" si="0"/>
        <v>5000</v>
      </c>
    </row>
    <row r="29" spans="1:11" ht="12.75">
      <c r="A29" s="4">
        <v>22</v>
      </c>
      <c r="B29" s="3" t="s">
        <v>138</v>
      </c>
      <c r="C29" s="12" t="s">
        <v>125</v>
      </c>
      <c r="D29" s="29">
        <v>400000</v>
      </c>
      <c r="E29" s="3"/>
      <c r="F29" s="3"/>
      <c r="G29" s="3"/>
      <c r="H29" s="3"/>
      <c r="I29" s="3"/>
      <c r="J29" s="3"/>
      <c r="K29" s="21">
        <f t="shared" si="0"/>
        <v>400000</v>
      </c>
    </row>
    <row r="30" spans="1:11" ht="13.5" thickBot="1">
      <c r="A30" s="4">
        <v>23</v>
      </c>
      <c r="B30" s="3" t="s">
        <v>25</v>
      </c>
      <c r="C30" s="12" t="s">
        <v>26</v>
      </c>
      <c r="D30" s="3">
        <v>40000</v>
      </c>
      <c r="E30" s="3"/>
      <c r="F30" s="3"/>
      <c r="G30" s="3"/>
      <c r="H30" s="3"/>
      <c r="I30" s="3"/>
      <c r="J30" s="3"/>
      <c r="K30" s="21">
        <f t="shared" si="0"/>
        <v>40000</v>
      </c>
    </row>
    <row r="31" spans="1:11" ht="12.75">
      <c r="A31" s="16"/>
      <c r="B31" s="17" t="s">
        <v>109</v>
      </c>
      <c r="C31" s="17"/>
      <c r="D31" s="17">
        <f aca="true" t="shared" si="1" ref="D31:K31">SUM(D8:D30)</f>
        <v>989900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31000</v>
      </c>
      <c r="J31" s="17">
        <f t="shared" si="1"/>
        <v>67000</v>
      </c>
      <c r="K31" s="18">
        <f t="shared" si="1"/>
        <v>1087900</v>
      </c>
    </row>
    <row r="32" spans="1:11" ht="12.75">
      <c r="A32" s="4">
        <v>24</v>
      </c>
      <c r="B32" s="3" t="s">
        <v>27</v>
      </c>
      <c r="C32" s="12" t="s">
        <v>58</v>
      </c>
      <c r="D32" s="27">
        <f>'изравн субсидия'!C13-I32-J32</f>
        <v>258000</v>
      </c>
      <c r="E32" s="27">
        <f>'изравн субсидия'!C16</f>
        <v>3150</v>
      </c>
      <c r="F32" s="27">
        <f>'изравн субсидия'!C15</f>
        <v>15600</v>
      </c>
      <c r="G32" s="27">
        <f>'изравн субсидия'!C17</f>
        <v>1650</v>
      </c>
      <c r="H32" s="27">
        <f>'изравн субсидия'!C18</f>
        <v>7500</v>
      </c>
      <c r="I32" s="27">
        <f>'изравн субсидия'!C9</f>
        <v>70000</v>
      </c>
      <c r="J32" s="27">
        <f>'изравн субсидия'!C10</f>
        <v>40000</v>
      </c>
      <c r="K32" s="21">
        <f>SUM(D32:J32)</f>
        <v>395900</v>
      </c>
    </row>
    <row r="33" spans="1:11" ht="13.5" thickBot="1">
      <c r="A33" s="19"/>
      <c r="B33" s="13" t="s">
        <v>28</v>
      </c>
      <c r="C33" s="13"/>
      <c r="D33" s="13">
        <f>SUM(D31:D32)</f>
        <v>1247900</v>
      </c>
      <c r="E33" s="13">
        <f aca="true" t="shared" si="2" ref="E33:J33">SUM(E31:E32)</f>
        <v>3150</v>
      </c>
      <c r="F33" s="13">
        <f t="shared" si="2"/>
        <v>15600</v>
      </c>
      <c r="G33" s="13">
        <f t="shared" si="2"/>
        <v>1650</v>
      </c>
      <c r="H33" s="13">
        <f t="shared" si="2"/>
        <v>7500</v>
      </c>
      <c r="I33" s="13">
        <f t="shared" si="2"/>
        <v>101000</v>
      </c>
      <c r="J33" s="13">
        <f t="shared" si="2"/>
        <v>107000</v>
      </c>
      <c r="K33" s="14">
        <f>SUM(K31:K32)</f>
        <v>1483800</v>
      </c>
    </row>
    <row r="34" spans="1:11" ht="12.75">
      <c r="A34" s="4">
        <v>25</v>
      </c>
      <c r="B34" s="2" t="s">
        <v>189</v>
      </c>
      <c r="C34" s="12" t="s">
        <v>188</v>
      </c>
      <c r="D34" s="3">
        <v>7138</v>
      </c>
      <c r="E34" s="3"/>
      <c r="F34" s="3"/>
      <c r="G34" s="3"/>
      <c r="H34" s="3"/>
      <c r="I34" s="3"/>
      <c r="J34" s="3"/>
      <c r="K34" s="3">
        <f aca="true" t="shared" si="3" ref="K34:K39">D34+E34+F34+G34+H34+I34+J34</f>
        <v>7138</v>
      </c>
    </row>
    <row r="35" spans="1:11" ht="25.5">
      <c r="A35" s="4">
        <v>26</v>
      </c>
      <c r="B35" s="2" t="s">
        <v>59</v>
      </c>
      <c r="C35" s="12" t="s">
        <v>29</v>
      </c>
      <c r="D35" s="3">
        <v>31000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f t="shared" si="3"/>
        <v>31000</v>
      </c>
    </row>
    <row r="36" spans="1:11" ht="25.5">
      <c r="A36" s="4">
        <v>27</v>
      </c>
      <c r="B36" s="2" t="s">
        <v>30</v>
      </c>
      <c r="C36" s="12" t="s">
        <v>31</v>
      </c>
      <c r="D36" s="3">
        <v>122300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f t="shared" si="3"/>
        <v>122300</v>
      </c>
    </row>
    <row r="37" spans="1:11" ht="25.5">
      <c r="A37" s="4">
        <v>28</v>
      </c>
      <c r="B37" s="2" t="s">
        <v>32</v>
      </c>
      <c r="C37" s="12" t="s">
        <v>144</v>
      </c>
      <c r="D37" s="3">
        <v>76600</v>
      </c>
      <c r="E37" s="3"/>
      <c r="F37" s="3"/>
      <c r="G37" s="3"/>
      <c r="H37" s="3"/>
      <c r="I37" s="3"/>
      <c r="J37" s="3"/>
      <c r="K37" s="3">
        <f t="shared" si="3"/>
        <v>76600</v>
      </c>
    </row>
    <row r="38" spans="1:15" ht="25.5">
      <c r="A38" s="4">
        <v>29</v>
      </c>
      <c r="B38" s="2" t="s">
        <v>110</v>
      </c>
      <c r="C38" s="20" t="s">
        <v>143</v>
      </c>
      <c r="D38" s="29">
        <v>170929</v>
      </c>
      <c r="E38" s="3"/>
      <c r="F38" s="3"/>
      <c r="G38" s="3"/>
      <c r="H38" s="3"/>
      <c r="I38" s="3"/>
      <c r="J38" s="3"/>
      <c r="K38" s="3">
        <f t="shared" si="3"/>
        <v>170929</v>
      </c>
      <c r="O38" t="s">
        <v>144</v>
      </c>
    </row>
    <row r="39" spans="1:11" ht="12.75">
      <c r="A39" s="22"/>
      <c r="B39" s="2"/>
      <c r="C39" s="12"/>
      <c r="D39" s="3"/>
      <c r="E39" s="3"/>
      <c r="F39" s="3"/>
      <c r="G39" s="3"/>
      <c r="H39" s="3"/>
      <c r="I39" s="3"/>
      <c r="J39" s="3"/>
      <c r="K39" s="3">
        <f t="shared" si="3"/>
        <v>0</v>
      </c>
    </row>
    <row r="40" spans="1:11" ht="30" customHeight="1" thickBot="1">
      <c r="A40" s="19"/>
      <c r="B40" s="13" t="s">
        <v>111</v>
      </c>
      <c r="C40" s="13"/>
      <c r="D40" s="13">
        <f aca="true" t="shared" si="4" ref="D40:J40">SUM(D33:D39)</f>
        <v>1655867</v>
      </c>
      <c r="E40" s="13">
        <f t="shared" si="4"/>
        <v>3150</v>
      </c>
      <c r="F40" s="13">
        <f t="shared" si="4"/>
        <v>15600</v>
      </c>
      <c r="G40" s="13">
        <f t="shared" si="4"/>
        <v>1650</v>
      </c>
      <c r="H40" s="13">
        <f t="shared" si="4"/>
        <v>7500</v>
      </c>
      <c r="I40" s="13">
        <f t="shared" si="4"/>
        <v>101000</v>
      </c>
      <c r="J40" s="13">
        <f t="shared" si="4"/>
        <v>107000</v>
      </c>
      <c r="K40" s="13">
        <f>SUM(K33:K39)</f>
        <v>1891767</v>
      </c>
    </row>
    <row r="41" ht="30" customHeight="1"/>
  </sheetData>
  <sheetProtection/>
  <mergeCells count="4">
    <mergeCell ref="B3:H3"/>
    <mergeCell ref="B6:B7"/>
    <mergeCell ref="A6:A7"/>
    <mergeCell ref="C6:C7"/>
  </mergeCells>
  <printOptions horizontalCentered="1"/>
  <pageMargins left="0.3937007874015748" right="0.75" top="0.7874015748031497" bottom="0" header="0" footer="0"/>
  <pageSetup horizontalDpi="600" verticalDpi="600" orientation="landscape" paperSize="9" scale="76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7">
      <pane xSplit="2" ySplit="3" topLeftCell="H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3.00390625" style="0" bestFit="1" customWidth="1"/>
    <col min="2" max="2" width="23.421875" style="0" customWidth="1"/>
    <col min="3" max="3" width="8.00390625" style="0" customWidth="1"/>
    <col min="4" max="4" width="7.8515625" style="0" bestFit="1" customWidth="1"/>
    <col min="5" max="5" width="8.421875" style="0" customWidth="1"/>
    <col min="6" max="6" width="7.8515625" style="0" bestFit="1" customWidth="1"/>
    <col min="7" max="7" width="7.8515625" style="0" customWidth="1"/>
    <col min="8" max="8" width="7.8515625" style="0" bestFit="1" customWidth="1"/>
    <col min="9" max="9" width="9.140625" style="0" customWidth="1"/>
    <col min="10" max="10" width="7.8515625" style="0" bestFit="1" customWidth="1"/>
    <col min="11" max="14" width="7.8515625" style="0" customWidth="1"/>
    <col min="15" max="15" width="9.00390625" style="0" customWidth="1"/>
    <col min="16" max="16" width="9.7109375" style="0" customWidth="1"/>
    <col min="17" max="17" width="7.8515625" style="0" bestFit="1" customWidth="1"/>
    <col min="18" max="18" width="7.8515625" style="0" customWidth="1"/>
    <col min="19" max="19" width="11.7109375" style="0" customWidth="1"/>
    <col min="20" max="20" width="7.7109375" style="0" customWidth="1"/>
    <col min="21" max="21" width="7.8515625" style="0" bestFit="1" customWidth="1"/>
    <col min="22" max="23" width="7.8515625" style="0" customWidth="1"/>
    <col min="24" max="24" width="7.8515625" style="0" bestFit="1" customWidth="1"/>
    <col min="25" max="25" width="10.7109375" style="0" customWidth="1"/>
  </cols>
  <sheetData>
    <row r="1" spans="1:3" ht="12.75">
      <c r="A1" s="74"/>
      <c r="B1" s="74"/>
      <c r="C1" s="74"/>
    </row>
    <row r="2" spans="1:14" ht="12.75">
      <c r="A2" s="74"/>
      <c r="B2" s="74"/>
      <c r="C2" s="74"/>
      <c r="E2" s="112" t="s">
        <v>167</v>
      </c>
      <c r="F2" s="112"/>
      <c r="G2" s="112"/>
      <c r="H2" s="112"/>
      <c r="I2" s="112"/>
      <c r="J2" s="112"/>
      <c r="K2" s="11"/>
      <c r="L2" s="11"/>
      <c r="M2" s="11"/>
      <c r="N2" s="11"/>
    </row>
    <row r="3" spans="1:14" ht="12.75">
      <c r="A3" s="74"/>
      <c r="B3" s="74"/>
      <c r="C3" s="74"/>
      <c r="E3" s="192"/>
      <c r="F3" s="192"/>
      <c r="G3" s="192"/>
      <c r="H3" s="192"/>
      <c r="I3" s="192"/>
      <c r="J3" s="192"/>
      <c r="K3" s="11"/>
      <c r="L3" s="11"/>
      <c r="M3" s="11"/>
      <c r="N3" s="11"/>
    </row>
    <row r="4" spans="1:14" ht="12.75">
      <c r="A4" s="74"/>
      <c r="B4" s="74"/>
      <c r="C4" s="74"/>
      <c r="E4" s="192" t="s">
        <v>178</v>
      </c>
      <c r="F4" s="192"/>
      <c r="G4" s="192"/>
      <c r="H4" s="192"/>
      <c r="I4" s="192"/>
      <c r="J4" s="192"/>
      <c r="K4" s="11"/>
      <c r="L4" s="11"/>
      <c r="M4" s="11"/>
      <c r="N4" s="11"/>
    </row>
    <row r="5" spans="1:14" ht="12.75">
      <c r="A5" s="74"/>
      <c r="B5" s="74"/>
      <c r="C5" s="74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ht="13.5" thickBot="1"/>
    <row r="8" spans="1:25" ht="84.75" customHeight="1">
      <c r="A8" s="197" t="s">
        <v>0</v>
      </c>
      <c r="B8" s="200" t="s">
        <v>33</v>
      </c>
      <c r="C8" s="33" t="s">
        <v>34</v>
      </c>
      <c r="D8" s="33" t="s">
        <v>35</v>
      </c>
      <c r="E8" s="33" t="s">
        <v>36</v>
      </c>
      <c r="F8" s="33" t="s">
        <v>145</v>
      </c>
      <c r="G8" s="33" t="s">
        <v>140</v>
      </c>
      <c r="H8" s="33" t="s">
        <v>37</v>
      </c>
      <c r="I8" s="7" t="s">
        <v>103</v>
      </c>
      <c r="J8" s="33" t="s">
        <v>38</v>
      </c>
      <c r="K8" s="33" t="s">
        <v>134</v>
      </c>
      <c r="L8" s="7" t="s">
        <v>181</v>
      </c>
      <c r="M8" s="7" t="s">
        <v>182</v>
      </c>
      <c r="N8" s="7" t="s">
        <v>65</v>
      </c>
      <c r="O8" s="69" t="s">
        <v>183</v>
      </c>
      <c r="P8" s="33" t="s">
        <v>63</v>
      </c>
      <c r="Q8" s="33" t="s">
        <v>39</v>
      </c>
      <c r="R8" s="7" t="s">
        <v>76</v>
      </c>
      <c r="S8" s="7" t="s">
        <v>166</v>
      </c>
      <c r="T8" s="33" t="s">
        <v>90</v>
      </c>
      <c r="U8" s="33" t="s">
        <v>40</v>
      </c>
      <c r="V8" s="40" t="s">
        <v>127</v>
      </c>
      <c r="W8" s="33" t="s">
        <v>41</v>
      </c>
      <c r="X8" s="33" t="s">
        <v>42</v>
      </c>
      <c r="Y8" s="34" t="s">
        <v>4</v>
      </c>
    </row>
    <row r="9" spans="1:25" ht="12.75">
      <c r="A9" s="198"/>
      <c r="B9" s="201"/>
      <c r="C9" s="35">
        <v>122</v>
      </c>
      <c r="D9" s="35">
        <v>123</v>
      </c>
      <c r="E9" s="35">
        <v>311</v>
      </c>
      <c r="F9" s="35">
        <v>322</v>
      </c>
      <c r="G9" s="35">
        <v>337</v>
      </c>
      <c r="H9" s="35">
        <v>524</v>
      </c>
      <c r="I9" s="35">
        <v>525</v>
      </c>
      <c r="J9" s="35">
        <v>532</v>
      </c>
      <c r="K9" s="35">
        <v>546</v>
      </c>
      <c r="L9" s="35">
        <v>606</v>
      </c>
      <c r="M9" s="35">
        <v>619</v>
      </c>
      <c r="N9" s="35">
        <v>604</v>
      </c>
      <c r="O9" s="35">
        <v>284</v>
      </c>
      <c r="P9" s="35">
        <v>623</v>
      </c>
      <c r="Q9" s="35">
        <v>714</v>
      </c>
      <c r="R9" s="35">
        <v>738</v>
      </c>
      <c r="S9" s="35">
        <v>745</v>
      </c>
      <c r="T9" s="35">
        <v>759</v>
      </c>
      <c r="U9" s="35">
        <v>832</v>
      </c>
      <c r="V9" s="30">
        <v>866</v>
      </c>
      <c r="W9" s="35">
        <v>898</v>
      </c>
      <c r="X9" s="35">
        <v>910</v>
      </c>
      <c r="Y9" s="41"/>
    </row>
    <row r="10" spans="1:25" ht="26.25" thickBot="1">
      <c r="A10" s="199"/>
      <c r="B10" s="202"/>
      <c r="C10" s="15" t="s">
        <v>177</v>
      </c>
      <c r="D10" s="15" t="s">
        <v>177</v>
      </c>
      <c r="E10" s="15" t="s">
        <v>177</v>
      </c>
      <c r="F10" s="15" t="s">
        <v>177</v>
      </c>
      <c r="G10" s="15" t="s">
        <v>177</v>
      </c>
      <c r="H10" s="15" t="s">
        <v>177</v>
      </c>
      <c r="I10" s="15" t="s">
        <v>177</v>
      </c>
      <c r="J10" s="15" t="s">
        <v>177</v>
      </c>
      <c r="K10" s="15" t="s">
        <v>177</v>
      </c>
      <c r="L10" s="15"/>
      <c r="M10" s="15"/>
      <c r="N10" s="15" t="s">
        <v>177</v>
      </c>
      <c r="O10" s="15" t="s">
        <v>177</v>
      </c>
      <c r="P10" s="15" t="s">
        <v>177</v>
      </c>
      <c r="Q10" s="15" t="s">
        <v>177</v>
      </c>
      <c r="R10" s="15"/>
      <c r="S10" s="15" t="s">
        <v>177</v>
      </c>
      <c r="T10" s="15" t="s">
        <v>177</v>
      </c>
      <c r="U10" s="15" t="s">
        <v>177</v>
      </c>
      <c r="V10" s="15" t="s">
        <v>177</v>
      </c>
      <c r="W10" s="15" t="s">
        <v>177</v>
      </c>
      <c r="X10" s="15" t="s">
        <v>177</v>
      </c>
      <c r="Y10" s="15" t="s">
        <v>177</v>
      </c>
    </row>
    <row r="11" spans="1:25" ht="13.5" thickBot="1">
      <c r="A11" s="4">
        <v>1</v>
      </c>
      <c r="B11" s="43" t="s">
        <v>162</v>
      </c>
      <c r="C11" s="149">
        <f>'изравн субсидия'!C15</f>
        <v>15600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4">
        <f aca="true" t="shared" si="0" ref="Y11:Y19">SUM(C11:X11)</f>
        <v>15600</v>
      </c>
    </row>
    <row r="12" spans="1:25" ht="13.5" thickBot="1">
      <c r="A12" s="4">
        <v>2</v>
      </c>
      <c r="B12" s="43" t="s">
        <v>163</v>
      </c>
      <c r="C12" s="150">
        <f>'изравн субсидия'!C16</f>
        <v>3150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4">
        <f t="shared" si="0"/>
        <v>3150</v>
      </c>
    </row>
    <row r="13" spans="1:25" ht="13.5" thickBot="1">
      <c r="A13" s="4">
        <v>3</v>
      </c>
      <c r="B13" s="43" t="s">
        <v>164</v>
      </c>
      <c r="C13" s="150">
        <f>'изравн субсидия'!C17</f>
        <v>1650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4">
        <f t="shared" si="0"/>
        <v>1650</v>
      </c>
    </row>
    <row r="14" spans="1:25" ht="13.5" thickBot="1">
      <c r="A14" s="4">
        <v>4</v>
      </c>
      <c r="B14" s="43" t="s">
        <v>165</v>
      </c>
      <c r="C14" s="150">
        <f>'изравн субсидия'!C18</f>
        <v>7500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4">
        <f t="shared" si="0"/>
        <v>7500</v>
      </c>
    </row>
    <row r="15" spans="1:25" ht="13.5" thickBot="1">
      <c r="A15" s="4">
        <v>5</v>
      </c>
      <c r="B15" s="43" t="s">
        <v>104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52"/>
      <c r="O15" s="52"/>
      <c r="P15" s="52"/>
      <c r="Q15" s="52"/>
      <c r="R15" s="52"/>
      <c r="S15" s="52"/>
      <c r="T15" s="52"/>
      <c r="U15" s="52"/>
      <c r="V15" s="29"/>
      <c r="W15" s="53"/>
      <c r="X15" s="52"/>
      <c r="Y15" s="44">
        <f t="shared" si="0"/>
        <v>0</v>
      </c>
    </row>
    <row r="16" spans="1:25" ht="13.5" thickBot="1">
      <c r="A16" s="4"/>
      <c r="B16" s="43" t="s">
        <v>100</v>
      </c>
      <c r="C16" s="51"/>
      <c r="D16" s="29">
        <v>90000</v>
      </c>
      <c r="E16" s="29"/>
      <c r="F16" s="29"/>
      <c r="G16" s="29"/>
      <c r="H16" s="29">
        <v>115700</v>
      </c>
      <c r="I16" s="29"/>
      <c r="J16" s="29"/>
      <c r="K16" s="29"/>
      <c r="L16" s="29"/>
      <c r="M16" s="29"/>
      <c r="N16" s="52">
        <v>12400</v>
      </c>
      <c r="O16" s="52"/>
      <c r="P16" s="52">
        <v>69000</v>
      </c>
      <c r="Q16" s="52"/>
      <c r="R16" s="52"/>
      <c r="S16" s="52"/>
      <c r="T16" s="52"/>
      <c r="U16" s="52"/>
      <c r="V16" s="29"/>
      <c r="W16" s="53">
        <v>41800</v>
      </c>
      <c r="X16" s="52"/>
      <c r="Y16" s="44">
        <f t="shared" si="0"/>
        <v>328900</v>
      </c>
    </row>
    <row r="17" spans="1:25" ht="13.5" thickBot="1">
      <c r="A17" s="4"/>
      <c r="B17" s="43" t="s">
        <v>101</v>
      </c>
      <c r="C17" s="51">
        <v>265038</v>
      </c>
      <c r="D17" s="29">
        <v>16000</v>
      </c>
      <c r="E17" s="29">
        <v>177000</v>
      </c>
      <c r="F17" s="29"/>
      <c r="G17" s="29"/>
      <c r="H17" s="29">
        <v>44900</v>
      </c>
      <c r="I17" s="29">
        <v>2000</v>
      </c>
      <c r="J17" s="29">
        <v>2000</v>
      </c>
      <c r="K17" s="29"/>
      <c r="L17" s="29"/>
      <c r="M17" s="29">
        <v>2000</v>
      </c>
      <c r="N17" s="52">
        <v>24100</v>
      </c>
      <c r="O17" s="52"/>
      <c r="P17" s="52">
        <v>31000</v>
      </c>
      <c r="Q17" s="52">
        <v>15000</v>
      </c>
      <c r="R17" s="52"/>
      <c r="S17" s="52">
        <v>2000</v>
      </c>
      <c r="T17" s="52">
        <v>10000</v>
      </c>
      <c r="U17" s="52">
        <v>31000</v>
      </c>
      <c r="V17" s="29">
        <v>500</v>
      </c>
      <c r="W17" s="53">
        <v>12900</v>
      </c>
      <c r="X17" s="52">
        <v>15000</v>
      </c>
      <c r="Y17" s="44">
        <f t="shared" si="0"/>
        <v>650438</v>
      </c>
    </row>
    <row r="18" spans="1:25" ht="13.5" thickBot="1">
      <c r="A18" s="152"/>
      <c r="B18" s="153" t="s">
        <v>179</v>
      </c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67">
        <v>414199</v>
      </c>
      <c r="P18" s="156"/>
      <c r="Q18" s="156"/>
      <c r="R18" s="156"/>
      <c r="S18" s="156"/>
      <c r="T18" s="156"/>
      <c r="U18" s="156"/>
      <c r="V18" s="155"/>
      <c r="W18" s="157"/>
      <c r="X18" s="156"/>
      <c r="Y18" s="44">
        <f t="shared" si="0"/>
        <v>414199</v>
      </c>
    </row>
    <row r="19" spans="1:25" ht="19.5" customHeight="1" thickBot="1">
      <c r="A19" s="5"/>
      <c r="B19" s="64" t="s">
        <v>95</v>
      </c>
      <c r="C19" s="54">
        <v>38600</v>
      </c>
      <c r="D19" s="55"/>
      <c r="E19" s="55">
        <v>10000</v>
      </c>
      <c r="F19" s="55"/>
      <c r="G19" s="55"/>
      <c r="H19" s="55">
        <v>5700</v>
      </c>
      <c r="I19" s="55"/>
      <c r="J19" s="55"/>
      <c r="K19" s="55"/>
      <c r="L19" s="55">
        <v>105845</v>
      </c>
      <c r="M19" s="55"/>
      <c r="N19" s="65"/>
      <c r="O19" s="65">
        <v>55864</v>
      </c>
      <c r="P19" s="65"/>
      <c r="Q19" s="65"/>
      <c r="R19" s="65">
        <v>3330</v>
      </c>
      <c r="S19" s="65"/>
      <c r="T19" s="65">
        <v>33890</v>
      </c>
      <c r="U19" s="65">
        <v>122300</v>
      </c>
      <c r="V19" s="55"/>
      <c r="W19" s="66"/>
      <c r="X19" s="65"/>
      <c r="Y19" s="67">
        <f t="shared" si="0"/>
        <v>375529</v>
      </c>
    </row>
    <row r="20" spans="1:25" ht="13.5" thickBot="1">
      <c r="A20" s="63"/>
      <c r="B20" s="68" t="s">
        <v>180</v>
      </c>
      <c r="C20" s="25">
        <f aca="true" t="shared" si="1" ref="C20:H20">SUM(C11:C19)</f>
        <v>331538</v>
      </c>
      <c r="D20" s="25">
        <f t="shared" si="1"/>
        <v>106000</v>
      </c>
      <c r="E20" s="25">
        <f t="shared" si="1"/>
        <v>187000</v>
      </c>
      <c r="F20" s="25">
        <f t="shared" si="1"/>
        <v>0</v>
      </c>
      <c r="G20" s="25">
        <f t="shared" si="1"/>
        <v>0</v>
      </c>
      <c r="H20" s="25">
        <f t="shared" si="1"/>
        <v>166300</v>
      </c>
      <c r="I20" s="25">
        <f aca="true" t="shared" si="2" ref="I20:X20">SUM(I11:I19)</f>
        <v>2000</v>
      </c>
      <c r="J20" s="25">
        <f t="shared" si="2"/>
        <v>2000</v>
      </c>
      <c r="K20" s="25">
        <f t="shared" si="2"/>
        <v>0</v>
      </c>
      <c r="L20" s="25">
        <f t="shared" si="2"/>
        <v>105845</v>
      </c>
      <c r="M20" s="25">
        <f t="shared" si="2"/>
        <v>2000</v>
      </c>
      <c r="N20" s="25">
        <f t="shared" si="2"/>
        <v>36500</v>
      </c>
      <c r="O20" s="25">
        <f>SUM(O11:O19)-O18</f>
        <v>55864</v>
      </c>
      <c r="P20" s="25">
        <f t="shared" si="2"/>
        <v>100000</v>
      </c>
      <c r="Q20" s="25">
        <f t="shared" si="2"/>
        <v>15000</v>
      </c>
      <c r="R20" s="25">
        <f t="shared" si="2"/>
        <v>3330</v>
      </c>
      <c r="S20" s="25">
        <f t="shared" si="2"/>
        <v>2000</v>
      </c>
      <c r="T20" s="25">
        <f t="shared" si="2"/>
        <v>43890</v>
      </c>
      <c r="U20" s="25">
        <f t="shared" si="2"/>
        <v>153300</v>
      </c>
      <c r="V20" s="25">
        <f t="shared" si="2"/>
        <v>500</v>
      </c>
      <c r="W20" s="25">
        <f t="shared" si="2"/>
        <v>54700</v>
      </c>
      <c r="X20" s="25">
        <f t="shared" si="2"/>
        <v>15000</v>
      </c>
      <c r="Y20" s="25">
        <f>SUM(Y11:Y19)-Y18</f>
        <v>1382767</v>
      </c>
    </row>
    <row r="21" spans="1:25" ht="13.5" thickBot="1">
      <c r="A21" s="56"/>
      <c r="B21" s="57" t="s">
        <v>96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59"/>
      <c r="W21" s="59"/>
      <c r="X21" s="59"/>
      <c r="Y21" s="61">
        <f>SUM(C21:X21)</f>
        <v>0</v>
      </c>
    </row>
    <row r="22" spans="1:25" ht="13.5" thickBot="1">
      <c r="A22" s="56"/>
      <c r="B22" s="57" t="s">
        <v>136</v>
      </c>
      <c r="C22" s="58"/>
      <c r="D22" s="59"/>
      <c r="E22" s="59">
        <v>230000</v>
      </c>
      <c r="F22" s="59">
        <v>145000</v>
      </c>
      <c r="G22" s="59"/>
      <c r="H22" s="59"/>
      <c r="I22" s="59"/>
      <c r="J22" s="59"/>
      <c r="K22" s="98">
        <v>25000</v>
      </c>
      <c r="L22" s="98"/>
      <c r="M22" s="98"/>
      <c r="N22" s="59"/>
      <c r="O22" s="59"/>
      <c r="P22" s="59"/>
      <c r="Q22" s="59"/>
      <c r="R22" s="59"/>
      <c r="S22" s="59"/>
      <c r="T22" s="60"/>
      <c r="U22" s="60"/>
      <c r="V22" s="59"/>
      <c r="W22" s="59"/>
      <c r="X22" s="59"/>
      <c r="Y22" s="44">
        <f>SUM(C22:X22)</f>
        <v>400000</v>
      </c>
    </row>
    <row r="23" spans="1:25" ht="13.5" thickBot="1">
      <c r="A23" s="4">
        <v>6</v>
      </c>
      <c r="B23" s="43" t="s">
        <v>91</v>
      </c>
      <c r="C23" s="54">
        <v>100000</v>
      </c>
      <c r="D23" s="55"/>
      <c r="E23" s="55"/>
      <c r="F23" s="55"/>
      <c r="G23" s="55">
        <v>9000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44">
        <f>SUM(C23:X23)</f>
        <v>109000</v>
      </c>
    </row>
    <row r="24" spans="1:25" ht="13.5" thickBot="1">
      <c r="A24" s="42"/>
      <c r="B24" s="13" t="s">
        <v>43</v>
      </c>
      <c r="C24" s="23">
        <f aca="true" t="shared" si="3" ref="C24:Y24">SUM(C20:C23)</f>
        <v>431538</v>
      </c>
      <c r="D24" s="23">
        <f t="shared" si="3"/>
        <v>106000</v>
      </c>
      <c r="E24" s="23">
        <f t="shared" si="3"/>
        <v>417000</v>
      </c>
      <c r="F24" s="23">
        <f t="shared" si="3"/>
        <v>145000</v>
      </c>
      <c r="G24" s="23">
        <f t="shared" si="3"/>
        <v>9000</v>
      </c>
      <c r="H24" s="23">
        <f t="shared" si="3"/>
        <v>166300</v>
      </c>
      <c r="I24" s="23">
        <f t="shared" si="3"/>
        <v>2000</v>
      </c>
      <c r="J24" s="23">
        <f t="shared" si="3"/>
        <v>2000</v>
      </c>
      <c r="K24" s="23">
        <f t="shared" si="3"/>
        <v>25000</v>
      </c>
      <c r="L24" s="23">
        <f t="shared" si="3"/>
        <v>105845</v>
      </c>
      <c r="M24" s="23">
        <f t="shared" si="3"/>
        <v>2000</v>
      </c>
      <c r="N24" s="23">
        <f t="shared" si="3"/>
        <v>36500</v>
      </c>
      <c r="O24" s="23">
        <f t="shared" si="3"/>
        <v>55864</v>
      </c>
      <c r="P24" s="23">
        <f t="shared" si="3"/>
        <v>100000</v>
      </c>
      <c r="Q24" s="23">
        <f t="shared" si="3"/>
        <v>15000</v>
      </c>
      <c r="R24" s="23">
        <f t="shared" si="3"/>
        <v>3330</v>
      </c>
      <c r="S24" s="23">
        <f t="shared" si="3"/>
        <v>2000</v>
      </c>
      <c r="T24" s="23">
        <f t="shared" si="3"/>
        <v>43890</v>
      </c>
      <c r="U24" s="23">
        <f t="shared" si="3"/>
        <v>153300</v>
      </c>
      <c r="V24" s="23">
        <f t="shared" si="3"/>
        <v>500</v>
      </c>
      <c r="W24" s="23">
        <f t="shared" si="3"/>
        <v>54700</v>
      </c>
      <c r="X24" s="23">
        <f t="shared" si="3"/>
        <v>15000</v>
      </c>
      <c r="Y24" s="23">
        <f t="shared" si="3"/>
        <v>1891767</v>
      </c>
    </row>
    <row r="25" spans="27:28" ht="12.75">
      <c r="AA25" t="s">
        <v>102</v>
      </c>
      <c r="AB25">
        <f>'план приход ВРБК'!K40-'план разход ВРБК'!Y24</f>
        <v>0</v>
      </c>
    </row>
    <row r="31" spans="2:21" ht="12.75">
      <c r="B31">
        <f aca="true" t="shared" si="4" ref="B31:B41">SUM(C31:X31)</f>
        <v>122300</v>
      </c>
      <c r="U31">
        <v>122300</v>
      </c>
    </row>
    <row r="32" spans="2:20" ht="12.75">
      <c r="B32">
        <f t="shared" si="4"/>
        <v>71600</v>
      </c>
      <c r="C32">
        <v>36600</v>
      </c>
      <c r="E32">
        <v>5000</v>
      </c>
      <c r="T32">
        <v>30000</v>
      </c>
    </row>
    <row r="33" spans="2:20" ht="12.75">
      <c r="B33">
        <f t="shared" si="4"/>
        <v>125817</v>
      </c>
      <c r="C33">
        <v>2000</v>
      </c>
      <c r="E33">
        <v>5000</v>
      </c>
      <c r="L33">
        <v>105845</v>
      </c>
      <c r="O33">
        <v>5752</v>
      </c>
      <c r="R33">
        <v>3330</v>
      </c>
      <c r="T33">
        <v>3890</v>
      </c>
    </row>
    <row r="34" spans="2:15" ht="12.75">
      <c r="B34">
        <f t="shared" si="4"/>
        <v>93265</v>
      </c>
      <c r="H34">
        <v>5700</v>
      </c>
      <c r="O34">
        <v>87565</v>
      </c>
    </row>
    <row r="35" spans="2:15" ht="12.75">
      <c r="B35">
        <f t="shared" si="4"/>
        <v>191455</v>
      </c>
      <c r="O35">
        <v>191455</v>
      </c>
    </row>
    <row r="36" spans="2:15" ht="12.75">
      <c r="B36">
        <f t="shared" si="4"/>
        <v>135179</v>
      </c>
      <c r="O36">
        <v>135179</v>
      </c>
    </row>
    <row r="37" spans="2:15" ht="14.25" customHeight="1">
      <c r="B37">
        <f t="shared" si="4"/>
        <v>50112</v>
      </c>
      <c r="O37">
        <v>50112</v>
      </c>
    </row>
    <row r="38" spans="2:5" ht="14.25" customHeight="1">
      <c r="B38">
        <f t="shared" si="4"/>
        <v>230000</v>
      </c>
      <c r="E38">
        <v>230000</v>
      </c>
    </row>
    <row r="39" spans="2:6" ht="14.25" customHeight="1">
      <c r="B39">
        <f t="shared" si="4"/>
        <v>5800</v>
      </c>
      <c r="F39" s="151">
        <v>5800</v>
      </c>
    </row>
    <row r="40" spans="2:6" ht="12.75">
      <c r="B40">
        <f t="shared" si="4"/>
        <v>78300</v>
      </c>
      <c r="F40" s="151">
        <v>78300</v>
      </c>
    </row>
    <row r="41" spans="2:11" ht="12.75">
      <c r="B41">
        <f t="shared" si="4"/>
        <v>85900</v>
      </c>
      <c r="F41" s="151">
        <v>60900</v>
      </c>
      <c r="K41" s="151">
        <v>25000</v>
      </c>
    </row>
    <row r="43" spans="2:24" ht="12.75">
      <c r="B43">
        <f>SUM(B31:B42)</f>
        <v>1189728</v>
      </c>
      <c r="C43">
        <f aca="true" t="shared" si="5" ref="C43:X43">SUM(C31:C42)</f>
        <v>38600</v>
      </c>
      <c r="D43">
        <f t="shared" si="5"/>
        <v>0</v>
      </c>
      <c r="E43">
        <f t="shared" si="5"/>
        <v>240000</v>
      </c>
      <c r="F43">
        <f t="shared" si="5"/>
        <v>145000</v>
      </c>
      <c r="G43">
        <f t="shared" si="5"/>
        <v>0</v>
      </c>
      <c r="H43">
        <f t="shared" si="5"/>
        <v>5700</v>
      </c>
      <c r="I43">
        <f t="shared" si="5"/>
        <v>0</v>
      </c>
      <c r="J43">
        <f t="shared" si="5"/>
        <v>0</v>
      </c>
      <c r="K43">
        <f t="shared" si="5"/>
        <v>25000</v>
      </c>
      <c r="L43">
        <f t="shared" si="5"/>
        <v>105845</v>
      </c>
      <c r="N43">
        <f t="shared" si="5"/>
        <v>0</v>
      </c>
      <c r="O43">
        <f t="shared" si="5"/>
        <v>470063</v>
      </c>
      <c r="P43">
        <f t="shared" si="5"/>
        <v>0</v>
      </c>
      <c r="Q43">
        <f t="shared" si="5"/>
        <v>0</v>
      </c>
      <c r="R43">
        <f t="shared" si="5"/>
        <v>3330</v>
      </c>
      <c r="S43">
        <f t="shared" si="5"/>
        <v>0</v>
      </c>
      <c r="T43">
        <f t="shared" si="5"/>
        <v>33890</v>
      </c>
      <c r="U43">
        <f t="shared" si="5"/>
        <v>122300</v>
      </c>
      <c r="V43">
        <f t="shared" si="5"/>
        <v>0</v>
      </c>
      <c r="W43">
        <f t="shared" si="5"/>
        <v>0</v>
      </c>
      <c r="X43">
        <f t="shared" si="5"/>
        <v>0</v>
      </c>
    </row>
    <row r="45" ht="12.75" hidden="1">
      <c r="D45" t="s">
        <v>97</v>
      </c>
    </row>
    <row r="46" ht="12.75" hidden="1"/>
    <row r="47" ht="12.75" hidden="1">
      <c r="D47" t="s">
        <v>98</v>
      </c>
    </row>
    <row r="48" ht="12.75" hidden="1">
      <c r="D48" t="s">
        <v>99</v>
      </c>
    </row>
    <row r="49" ht="12.75" hidden="1"/>
    <row r="50" ht="12.75" hidden="1"/>
    <row r="51" ht="12.75" hidden="1"/>
    <row r="52" ht="12.75" hidden="1"/>
    <row r="53" ht="12.75" hidden="1"/>
  </sheetData>
  <sheetProtection/>
  <mergeCells count="4">
    <mergeCell ref="E3:J3"/>
    <mergeCell ref="E4:J4"/>
    <mergeCell ref="A8:A10"/>
    <mergeCell ref="B8:B10"/>
  </mergeCells>
  <printOptions horizontalCentered="1"/>
  <pageMargins left="0.1968503937007874" right="0.35433070866141736" top="0.984251968503937" bottom="0.7874015748031497" header="0" footer="0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28125" style="0" customWidth="1"/>
    <col min="2" max="2" width="37.8515625" style="0" customWidth="1"/>
    <col min="3" max="3" width="14.28125" style="0" customWidth="1"/>
    <col min="4" max="4" width="18.421875" style="0" customWidth="1"/>
    <col min="5" max="5" width="17.7109375" style="0" customWidth="1"/>
    <col min="6" max="6" width="14.00390625" style="0" customWidth="1"/>
    <col min="7" max="7" width="11.140625" style="0" customWidth="1"/>
    <col min="8" max="8" width="14.140625" style="0" customWidth="1"/>
    <col min="9" max="9" width="15.00390625" style="0" customWidth="1"/>
  </cols>
  <sheetData>
    <row r="1" spans="2:6" ht="44.25" customHeight="1">
      <c r="B1" s="203" t="s">
        <v>239</v>
      </c>
      <c r="C1" s="203"/>
      <c r="D1" s="203"/>
      <c r="F1" s="70"/>
    </row>
    <row r="2" spans="2:6" ht="29.25" customHeight="1">
      <c r="B2" s="204" t="s">
        <v>123</v>
      </c>
      <c r="C2" s="204"/>
      <c r="D2" s="204"/>
      <c r="E2" s="72"/>
      <c r="F2" s="71"/>
    </row>
    <row r="3" ht="18.75">
      <c r="B3" s="28"/>
    </row>
    <row r="4" ht="13.5" thickBot="1"/>
    <row r="5" spans="1:4" ht="12.75">
      <c r="A5" s="209" t="s">
        <v>0</v>
      </c>
      <c r="B5" s="207" t="s">
        <v>88</v>
      </c>
      <c r="C5" s="212" t="s">
        <v>87</v>
      </c>
      <c r="D5" s="205" t="s">
        <v>240</v>
      </c>
    </row>
    <row r="6" spans="1:4" ht="27" customHeight="1" thickBot="1">
      <c r="A6" s="210"/>
      <c r="B6" s="208"/>
      <c r="C6" s="213"/>
      <c r="D6" s="206"/>
    </row>
    <row r="7" spans="1:4" ht="15">
      <c r="A7" s="113"/>
      <c r="B7" s="114"/>
      <c r="C7" s="114"/>
      <c r="D7" s="115"/>
    </row>
    <row r="8" spans="1:4" ht="15">
      <c r="A8" s="116" t="s">
        <v>78</v>
      </c>
      <c r="B8" s="117" t="s">
        <v>124</v>
      </c>
      <c r="C8" s="117"/>
      <c r="D8" s="118">
        <f>SUM(D9:D11)</f>
        <v>5655241</v>
      </c>
    </row>
    <row r="9" spans="1:4" ht="15">
      <c r="A9" s="119">
        <v>1</v>
      </c>
      <c r="B9" s="120" t="s">
        <v>110</v>
      </c>
      <c r="C9" s="120" t="s">
        <v>79</v>
      </c>
      <c r="D9" s="121">
        <v>841400</v>
      </c>
    </row>
    <row r="10" spans="1:4" ht="15">
      <c r="A10" s="119">
        <v>2</v>
      </c>
      <c r="B10" s="120" t="s">
        <v>80</v>
      </c>
      <c r="C10" s="120" t="s">
        <v>81</v>
      </c>
      <c r="D10" s="122">
        <v>4813841</v>
      </c>
    </row>
    <row r="11" spans="1:9" ht="30">
      <c r="A11" s="119">
        <v>3</v>
      </c>
      <c r="B11" s="158" t="s">
        <v>185</v>
      </c>
      <c r="C11" s="120" t="s">
        <v>184</v>
      </c>
      <c r="D11" s="121">
        <v>0</v>
      </c>
      <c r="F11" s="73"/>
      <c r="G11" s="73"/>
      <c r="H11" s="73"/>
      <c r="I11" s="73"/>
    </row>
    <row r="12" spans="1:4" ht="15.75" thickBot="1">
      <c r="A12" s="123"/>
      <c r="B12" s="124"/>
      <c r="C12" s="124"/>
      <c r="D12" s="125"/>
    </row>
    <row r="13" spans="1:4" ht="15">
      <c r="A13" s="126" t="s">
        <v>84</v>
      </c>
      <c r="B13" s="127" t="s">
        <v>85</v>
      </c>
      <c r="C13" s="127"/>
      <c r="D13" s="128">
        <f>SUM(D14:D21)</f>
        <v>2299774</v>
      </c>
    </row>
    <row r="14" spans="1:4" ht="15">
      <c r="A14" s="119">
        <v>1</v>
      </c>
      <c r="B14" s="120" t="s">
        <v>62</v>
      </c>
      <c r="C14" s="120" t="s">
        <v>58</v>
      </c>
      <c r="D14" s="121">
        <v>835100</v>
      </c>
    </row>
    <row r="15" spans="1:4" ht="15">
      <c r="A15" s="119">
        <v>2</v>
      </c>
      <c r="B15" s="120" t="s">
        <v>89</v>
      </c>
      <c r="C15" s="120" t="s">
        <v>58</v>
      </c>
      <c r="D15" s="121">
        <v>73100</v>
      </c>
    </row>
    <row r="16" spans="1:4" ht="15">
      <c r="A16" s="119">
        <v>3</v>
      </c>
      <c r="B16" s="120" t="s">
        <v>82</v>
      </c>
      <c r="C16" s="120" t="s">
        <v>83</v>
      </c>
      <c r="D16" s="121">
        <v>433000</v>
      </c>
    </row>
    <row r="17" spans="1:4" ht="15">
      <c r="A17" s="119">
        <v>4</v>
      </c>
      <c r="B17" s="120" t="s">
        <v>69</v>
      </c>
      <c r="C17" s="120" t="s">
        <v>83</v>
      </c>
      <c r="D17" s="121"/>
    </row>
    <row r="18" spans="1:5" ht="15">
      <c r="A18" s="119">
        <v>5</v>
      </c>
      <c r="B18" s="120" t="s">
        <v>241</v>
      </c>
      <c r="C18" s="120" t="s">
        <v>242</v>
      </c>
      <c r="D18" s="129">
        <v>672094</v>
      </c>
      <c r="E18" s="211"/>
    </row>
    <row r="19" spans="1:5" ht="15">
      <c r="A19" s="119">
        <v>7</v>
      </c>
      <c r="B19" s="130" t="s">
        <v>146</v>
      </c>
      <c r="C19" s="131" t="s">
        <v>125</v>
      </c>
      <c r="D19" s="129"/>
      <c r="E19" s="211"/>
    </row>
    <row r="20" spans="1:5" ht="15">
      <c r="A20" s="123">
        <v>8</v>
      </c>
      <c r="B20" s="168" t="s">
        <v>189</v>
      </c>
      <c r="C20" s="169" t="s">
        <v>190</v>
      </c>
      <c r="D20" s="159">
        <v>0</v>
      </c>
      <c r="E20" s="211"/>
    </row>
    <row r="21" spans="1:5" ht="15.75" thickBot="1">
      <c r="A21" s="123">
        <v>9</v>
      </c>
      <c r="B21" s="124" t="s">
        <v>110</v>
      </c>
      <c r="C21" s="124" t="s">
        <v>79</v>
      </c>
      <c r="D21" s="159">
        <v>286480</v>
      </c>
      <c r="E21" s="211"/>
    </row>
    <row r="22" spans="1:6" ht="21.75" customHeight="1" thickBot="1">
      <c r="A22" s="160"/>
      <c r="B22" s="161" t="s">
        <v>86</v>
      </c>
      <c r="C22" s="161"/>
      <c r="D22" s="162">
        <f>D13+D8</f>
        <v>7955015</v>
      </c>
      <c r="F22" s="24"/>
    </row>
    <row r="25" ht="15.75">
      <c r="A25" s="108"/>
    </row>
    <row r="26" ht="15.75">
      <c r="A26" s="108"/>
    </row>
    <row r="27" ht="15.75">
      <c r="A27" s="108"/>
    </row>
    <row r="28" ht="15.75">
      <c r="A28" s="108"/>
    </row>
    <row r="29" ht="15.75">
      <c r="A29" s="108"/>
    </row>
    <row r="30" spans="2:4" ht="12.75">
      <c r="B30" s="81"/>
      <c r="C30" s="81"/>
      <c r="D30" s="81"/>
    </row>
    <row r="32" spans="1:3" ht="15.75">
      <c r="A32" s="191"/>
      <c r="B32" s="191"/>
      <c r="C32" s="191"/>
    </row>
    <row r="33" spans="1:3" ht="15.75">
      <c r="A33" s="191"/>
      <c r="B33" s="191"/>
      <c r="C33" s="191"/>
    </row>
    <row r="34" spans="1:3" ht="15.75">
      <c r="A34" s="110"/>
      <c r="B34" s="111"/>
      <c r="C34" s="10"/>
    </row>
    <row r="35" spans="1:3" ht="15.75">
      <c r="A35" s="191"/>
      <c r="B35" s="191"/>
      <c r="C35" s="191"/>
    </row>
    <row r="36" spans="1:3" ht="15.75">
      <c r="A36" s="191"/>
      <c r="B36" s="191"/>
      <c r="C36" s="191"/>
    </row>
    <row r="37" ht="12.75">
      <c r="A37" s="138"/>
    </row>
  </sheetData>
  <sheetProtection/>
  <mergeCells count="11">
    <mergeCell ref="A35:C35"/>
    <mergeCell ref="A36:C36"/>
    <mergeCell ref="A5:A6"/>
    <mergeCell ref="E18:E21"/>
    <mergeCell ref="C5:C6"/>
    <mergeCell ref="B1:D1"/>
    <mergeCell ref="B2:D2"/>
    <mergeCell ref="D5:D6"/>
    <mergeCell ref="B5:B6"/>
    <mergeCell ref="A32:C32"/>
    <mergeCell ref="A33:C33"/>
  </mergeCells>
  <printOptions horizontalCentered="1"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workbookViewId="0" topLeftCell="C1">
      <selection activeCell="E24" sqref="E24"/>
    </sheetView>
  </sheetViews>
  <sheetFormatPr defaultColWidth="9.140625" defaultRowHeight="12.75"/>
  <cols>
    <col min="1" max="1" width="35.421875" style="81" customWidth="1"/>
    <col min="2" max="2" width="10.00390625" style="81" customWidth="1"/>
    <col min="3" max="3" width="10.140625" style="81" customWidth="1"/>
    <col min="4" max="4" width="42.140625" style="81" customWidth="1"/>
    <col min="5" max="6" width="11.00390625" style="81" customWidth="1"/>
    <col min="7" max="7" width="4.140625" style="81" customWidth="1"/>
    <col min="8" max="8" width="3.28125" style="81" customWidth="1"/>
    <col min="9" max="9" width="29.57421875" style="81" customWidth="1"/>
    <col min="10" max="10" width="10.7109375" style="81" customWidth="1"/>
    <col min="11" max="11" width="19.140625" style="81" customWidth="1"/>
    <col min="12" max="12" width="34.57421875" style="81" customWidth="1"/>
    <col min="13" max="13" width="13.00390625" style="81" customWidth="1"/>
    <col min="14" max="14" width="10.28125" style="81" customWidth="1"/>
    <col min="15" max="24" width="9.140625" style="81" customWidth="1"/>
    <col min="25" max="25" width="12.140625" style="81" customWidth="1"/>
    <col min="26" max="16384" width="9.140625" style="81" customWidth="1"/>
  </cols>
  <sheetData>
    <row r="1" spans="2:11" ht="15.75">
      <c r="B1" s="82" t="s">
        <v>123</v>
      </c>
      <c r="C1" s="82"/>
      <c r="E1" s="132"/>
      <c r="J1" s="82" t="s">
        <v>123</v>
      </c>
      <c r="K1" s="82"/>
    </row>
    <row r="2" spans="2:13" ht="24" customHeight="1">
      <c r="B2" s="83" t="s">
        <v>265</v>
      </c>
      <c r="J2" s="83" t="s">
        <v>275</v>
      </c>
      <c r="M2" s="132"/>
    </row>
    <row r="3" spans="1:14" ht="33" customHeight="1">
      <c r="A3" s="214" t="s">
        <v>169</v>
      </c>
      <c r="B3" s="214"/>
      <c r="C3" s="214"/>
      <c r="D3" s="214"/>
      <c r="E3" s="214"/>
      <c r="F3" s="76"/>
      <c r="G3" s="76"/>
      <c r="I3" s="214" t="s">
        <v>168</v>
      </c>
      <c r="J3" s="214"/>
      <c r="K3" s="214"/>
      <c r="L3" s="214"/>
      <c r="M3" s="214"/>
      <c r="N3" s="77"/>
    </row>
    <row r="4" spans="5:7" ht="13.5" thickBot="1">
      <c r="E4" s="78"/>
      <c r="F4" s="78"/>
      <c r="G4" s="78"/>
    </row>
    <row r="5" spans="1:22" ht="75.75" customHeight="1">
      <c r="A5" s="49" t="s">
        <v>66</v>
      </c>
      <c r="B5" s="85" t="s">
        <v>93</v>
      </c>
      <c r="C5" s="84" t="s">
        <v>73</v>
      </c>
      <c r="D5" s="50" t="s">
        <v>67</v>
      </c>
      <c r="E5" s="79" t="s">
        <v>93</v>
      </c>
      <c r="F5" s="96" t="s">
        <v>262</v>
      </c>
      <c r="G5" s="62"/>
      <c r="I5" s="49" t="s">
        <v>66</v>
      </c>
      <c r="J5" s="85" t="s">
        <v>93</v>
      </c>
      <c r="K5" s="84" t="s">
        <v>73</v>
      </c>
      <c r="L5" s="50" t="s">
        <v>67</v>
      </c>
      <c r="M5" s="79" t="s">
        <v>93</v>
      </c>
      <c r="N5" s="79" t="s">
        <v>258</v>
      </c>
      <c r="O5" s="96" t="s">
        <v>263</v>
      </c>
      <c r="P5" s="62"/>
      <c r="V5" s="86"/>
    </row>
    <row r="6" spans="1:25" ht="12.75">
      <c r="A6" s="87" t="s">
        <v>248</v>
      </c>
      <c r="B6" s="80">
        <v>850655</v>
      </c>
      <c r="C6" s="88">
        <v>122</v>
      </c>
      <c r="D6" s="89" t="s">
        <v>264</v>
      </c>
      <c r="E6" s="46">
        <v>506332</v>
      </c>
      <c r="F6" s="97"/>
      <c r="G6" s="31"/>
      <c r="I6" s="51" t="s">
        <v>119</v>
      </c>
      <c r="J6" s="80">
        <v>6649946</v>
      </c>
      <c r="K6" s="88">
        <v>122</v>
      </c>
      <c r="L6" s="29" t="s">
        <v>74</v>
      </c>
      <c r="M6" s="46">
        <v>1534632</v>
      </c>
      <c r="N6" s="46">
        <v>952600</v>
      </c>
      <c r="O6" s="97"/>
      <c r="Q6" s="81">
        <v>30000</v>
      </c>
      <c r="V6" s="86"/>
      <c r="Y6" s="86"/>
    </row>
    <row r="7" spans="1:25" ht="25.5">
      <c r="A7" s="87"/>
      <c r="B7" s="80"/>
      <c r="C7" s="88">
        <v>122</v>
      </c>
      <c r="D7" s="75" t="s">
        <v>139</v>
      </c>
      <c r="E7" s="46"/>
      <c r="F7" s="97"/>
      <c r="G7" s="31"/>
      <c r="I7" s="134" t="s">
        <v>187</v>
      </c>
      <c r="J7" s="133">
        <v>1394666</v>
      </c>
      <c r="K7" s="88">
        <v>389</v>
      </c>
      <c r="L7" s="29" t="s">
        <v>257</v>
      </c>
      <c r="M7" s="46">
        <v>20450</v>
      </c>
      <c r="N7" s="46"/>
      <c r="O7" s="97"/>
      <c r="V7" s="86"/>
      <c r="Y7" s="86"/>
    </row>
    <row r="8" spans="1:25" ht="37.5" customHeight="1">
      <c r="A8" s="87" t="s">
        <v>89</v>
      </c>
      <c r="B8" s="80">
        <v>73200</v>
      </c>
      <c r="C8" s="88">
        <v>123</v>
      </c>
      <c r="D8" s="75" t="s">
        <v>68</v>
      </c>
      <c r="E8" s="46">
        <v>255433</v>
      </c>
      <c r="F8" s="97"/>
      <c r="G8" s="31"/>
      <c r="I8" s="90" t="s">
        <v>191</v>
      </c>
      <c r="J8" s="80">
        <f>'обща макрорамка'!D11</f>
        <v>0</v>
      </c>
      <c r="K8" s="88">
        <v>239</v>
      </c>
      <c r="L8" s="75" t="s">
        <v>148</v>
      </c>
      <c r="M8" s="46">
        <v>105425</v>
      </c>
      <c r="N8" s="46">
        <v>41333</v>
      </c>
      <c r="O8" s="97"/>
      <c r="P8" s="48"/>
      <c r="V8" s="86"/>
      <c r="Y8" s="86"/>
    </row>
    <row r="9" spans="1:25" ht="25.5">
      <c r="A9" s="87" t="s">
        <v>62</v>
      </c>
      <c r="B9" s="80">
        <v>887100</v>
      </c>
      <c r="C9" s="88">
        <v>283</v>
      </c>
      <c r="D9" s="75" t="s">
        <v>249</v>
      </c>
      <c r="E9" s="46"/>
      <c r="F9" s="97"/>
      <c r="G9" s="31"/>
      <c r="I9" s="135"/>
      <c r="J9" s="133"/>
      <c r="K9" s="88">
        <v>282</v>
      </c>
      <c r="L9" s="29" t="s">
        <v>244</v>
      </c>
      <c r="M9" s="46">
        <v>271545</v>
      </c>
      <c r="N9" s="46">
        <v>179501</v>
      </c>
      <c r="O9" s="97"/>
      <c r="P9" s="48"/>
      <c r="V9" s="86"/>
      <c r="Y9" s="86"/>
    </row>
    <row r="10" spans="1:25" ht="12.75">
      <c r="A10" s="87" t="s">
        <v>94</v>
      </c>
      <c r="B10" s="80">
        <v>613100</v>
      </c>
      <c r="C10" s="88">
        <v>311</v>
      </c>
      <c r="D10" s="75" t="s">
        <v>250</v>
      </c>
      <c r="E10" s="46">
        <v>52000</v>
      </c>
      <c r="F10" s="97"/>
      <c r="G10" s="31"/>
      <c r="I10" s="136"/>
      <c r="J10" s="133"/>
      <c r="K10" s="88">
        <v>285</v>
      </c>
      <c r="L10" s="75" t="s">
        <v>243</v>
      </c>
      <c r="M10" s="46">
        <v>34763</v>
      </c>
      <c r="N10" s="46">
        <v>10380</v>
      </c>
      <c r="O10" s="97"/>
      <c r="P10" s="48">
        <v>4630</v>
      </c>
      <c r="V10" s="86"/>
      <c r="Y10" s="86"/>
    </row>
    <row r="11" spans="1:24" ht="12.75">
      <c r="A11" s="87" t="s">
        <v>69</v>
      </c>
      <c r="B11" s="80">
        <f>'обща макрорамка'!D17</f>
        <v>0</v>
      </c>
      <c r="C11" s="88">
        <v>524</v>
      </c>
      <c r="D11" s="89" t="s">
        <v>64</v>
      </c>
      <c r="E11" s="46">
        <v>392837</v>
      </c>
      <c r="F11" s="97"/>
      <c r="G11" s="31"/>
      <c r="I11" s="137"/>
      <c r="J11" s="133"/>
      <c r="K11" s="88">
        <v>311</v>
      </c>
      <c r="L11" s="29" t="s">
        <v>253</v>
      </c>
      <c r="M11" s="46">
        <v>1690313</v>
      </c>
      <c r="N11" s="46">
        <v>1321570</v>
      </c>
      <c r="O11" s="97"/>
      <c r="P11" s="81">
        <v>44451</v>
      </c>
      <c r="U11" s="86"/>
      <c r="X11" s="86"/>
    </row>
    <row r="12" spans="1:25" ht="12.75">
      <c r="A12" s="87" t="s">
        <v>147</v>
      </c>
      <c r="B12" s="80">
        <v>0</v>
      </c>
      <c r="C12" s="88">
        <v>525</v>
      </c>
      <c r="D12" s="89" t="s">
        <v>103</v>
      </c>
      <c r="E12" s="46">
        <v>2300</v>
      </c>
      <c r="F12" s="97"/>
      <c r="G12" s="31"/>
      <c r="I12" s="51"/>
      <c r="J12" s="80"/>
      <c r="K12" s="88">
        <v>322</v>
      </c>
      <c r="L12" s="29" t="s">
        <v>254</v>
      </c>
      <c r="M12" s="46">
        <v>2789860</v>
      </c>
      <c r="N12" s="46">
        <v>2758342</v>
      </c>
      <c r="O12" s="97"/>
      <c r="V12" s="86"/>
      <c r="Y12" s="86"/>
    </row>
    <row r="13" spans="1:25" ht="12.75">
      <c r="A13" s="90" t="s">
        <v>186</v>
      </c>
      <c r="B13" s="133">
        <v>565422</v>
      </c>
      <c r="C13" s="88">
        <v>532</v>
      </c>
      <c r="D13" s="75" t="s">
        <v>70</v>
      </c>
      <c r="E13" s="46">
        <v>3900</v>
      </c>
      <c r="F13" s="97"/>
      <c r="G13" s="31"/>
      <c r="I13" s="100"/>
      <c r="J13" s="80"/>
      <c r="K13" s="88">
        <v>337</v>
      </c>
      <c r="L13" s="29" t="s">
        <v>255</v>
      </c>
      <c r="M13" s="46">
        <v>194106</v>
      </c>
      <c r="N13" s="46">
        <v>130229</v>
      </c>
      <c r="O13" s="97"/>
      <c r="V13" s="86"/>
      <c r="Y13" s="86"/>
    </row>
    <row r="14" spans="1:25" ht="12.75">
      <c r="A14" s="87" t="s">
        <v>261</v>
      </c>
      <c r="B14" s="80">
        <v>58600</v>
      </c>
      <c r="C14" s="88">
        <v>603</v>
      </c>
      <c r="D14" s="89" t="s">
        <v>252</v>
      </c>
      <c r="E14" s="46">
        <v>8000</v>
      </c>
      <c r="F14" s="97"/>
      <c r="G14" s="31"/>
      <c r="I14" s="51"/>
      <c r="J14" s="80"/>
      <c r="K14" s="88">
        <v>431</v>
      </c>
      <c r="L14" s="91" t="s">
        <v>149</v>
      </c>
      <c r="M14" s="46">
        <v>73112</v>
      </c>
      <c r="N14" s="46">
        <v>42710</v>
      </c>
      <c r="O14" s="97"/>
      <c r="V14" s="86"/>
      <c r="Y14" s="86"/>
    </row>
    <row r="15" spans="1:25" ht="12.75">
      <c r="A15" s="87"/>
      <c r="B15" s="99"/>
      <c r="C15" s="88">
        <v>604</v>
      </c>
      <c r="D15" s="89" t="s">
        <v>130</v>
      </c>
      <c r="E15" s="46">
        <v>106370</v>
      </c>
      <c r="F15" s="97"/>
      <c r="G15" s="31"/>
      <c r="I15" s="51"/>
      <c r="J15" s="80"/>
      <c r="K15" s="88">
        <v>437</v>
      </c>
      <c r="L15" s="29" t="s">
        <v>126</v>
      </c>
      <c r="M15" s="46">
        <v>158032</v>
      </c>
      <c r="N15" s="46">
        <v>76915</v>
      </c>
      <c r="O15" s="97"/>
      <c r="V15" s="86"/>
      <c r="Y15" s="86"/>
    </row>
    <row r="16" spans="1:25" ht="12.75">
      <c r="A16" s="87"/>
      <c r="B16" s="99"/>
      <c r="C16" s="88">
        <v>606</v>
      </c>
      <c r="D16" s="75" t="s">
        <v>266</v>
      </c>
      <c r="E16" s="46">
        <v>4500</v>
      </c>
      <c r="F16" s="97"/>
      <c r="G16" s="31"/>
      <c r="I16" s="51"/>
      <c r="J16" s="80"/>
      <c r="K16" s="88">
        <v>469</v>
      </c>
      <c r="L16" s="91" t="s">
        <v>245</v>
      </c>
      <c r="M16" s="46">
        <v>45103</v>
      </c>
      <c r="N16" s="46">
        <v>29448</v>
      </c>
      <c r="O16" s="97"/>
      <c r="V16" s="86"/>
      <c r="Y16" s="86"/>
    </row>
    <row r="17" spans="1:25" ht="12.75">
      <c r="A17" s="87"/>
      <c r="B17" s="99"/>
      <c r="C17" s="88">
        <v>619</v>
      </c>
      <c r="D17" s="75" t="s">
        <v>267</v>
      </c>
      <c r="E17" s="46"/>
      <c r="F17" s="97">
        <v>163400</v>
      </c>
      <c r="G17" s="31"/>
      <c r="I17" s="51"/>
      <c r="J17" s="80"/>
      <c r="K17" s="88">
        <v>532</v>
      </c>
      <c r="L17" s="91" t="s">
        <v>256</v>
      </c>
      <c r="M17" s="46">
        <v>8073</v>
      </c>
      <c r="N17" s="46"/>
      <c r="O17" s="97"/>
      <c r="V17" s="86"/>
      <c r="Y17" s="86"/>
    </row>
    <row r="18" spans="1:25" ht="12.75">
      <c r="A18" s="87"/>
      <c r="B18" s="99"/>
      <c r="C18" s="88">
        <v>623</v>
      </c>
      <c r="D18" s="75" t="s">
        <v>63</v>
      </c>
      <c r="E18" s="46">
        <v>300210</v>
      </c>
      <c r="F18" s="97"/>
      <c r="G18" s="31"/>
      <c r="I18" s="51"/>
      <c r="J18" s="80"/>
      <c r="K18" s="88">
        <v>530</v>
      </c>
      <c r="L18" s="91" t="s">
        <v>259</v>
      </c>
      <c r="M18" s="46">
        <v>872806</v>
      </c>
      <c r="N18" s="46">
        <v>758664</v>
      </c>
      <c r="O18" s="97"/>
      <c r="V18" s="86"/>
      <c r="Y18" s="86"/>
    </row>
    <row r="19" spans="1:25" ht="1.5" customHeight="1">
      <c r="A19" s="87"/>
      <c r="B19" s="99"/>
      <c r="C19" s="88"/>
      <c r="D19" s="89"/>
      <c r="E19" s="46">
        <v>20700</v>
      </c>
      <c r="F19" s="97"/>
      <c r="G19" s="31"/>
      <c r="I19" s="51"/>
      <c r="J19" s="80"/>
      <c r="K19" s="88">
        <v>561</v>
      </c>
      <c r="L19" s="29" t="s">
        <v>246</v>
      </c>
      <c r="M19" s="46">
        <v>134853</v>
      </c>
      <c r="N19" s="46">
        <v>100317</v>
      </c>
      <c r="O19" s="97"/>
      <c r="P19" s="81">
        <v>326634</v>
      </c>
      <c r="V19" s="86"/>
      <c r="Y19" s="86"/>
    </row>
    <row r="20" spans="1:25" ht="12.75">
      <c r="A20" s="87"/>
      <c r="B20" s="99"/>
      <c r="C20" s="88">
        <v>714</v>
      </c>
      <c r="D20" s="89" t="s">
        <v>268</v>
      </c>
      <c r="E20" s="46">
        <v>20700</v>
      </c>
      <c r="F20" s="97"/>
      <c r="G20" s="31"/>
      <c r="I20" s="51"/>
      <c r="J20" s="80"/>
      <c r="K20" s="88">
        <v>561.562</v>
      </c>
      <c r="L20" s="91" t="s">
        <v>260</v>
      </c>
      <c r="M20" s="46">
        <v>257780</v>
      </c>
      <c r="N20" s="46">
        <v>147336</v>
      </c>
      <c r="O20" s="97"/>
      <c r="V20" s="86"/>
      <c r="Y20" s="86"/>
    </row>
    <row r="21" spans="1:25" ht="13.5">
      <c r="A21" s="87"/>
      <c r="B21" s="99"/>
      <c r="C21" s="88">
        <v>738</v>
      </c>
      <c r="D21" s="75" t="s">
        <v>269</v>
      </c>
      <c r="E21" s="46">
        <v>3700</v>
      </c>
      <c r="F21" s="97"/>
      <c r="G21" s="31"/>
      <c r="I21" s="51"/>
      <c r="J21" s="80"/>
      <c r="K21" s="88">
        <v>589</v>
      </c>
      <c r="L21" s="189" t="s">
        <v>247</v>
      </c>
      <c r="M21" s="29"/>
      <c r="N21" s="46"/>
      <c r="O21" s="97"/>
      <c r="V21" s="86"/>
      <c r="Y21" s="86"/>
    </row>
    <row r="22" spans="1:25" ht="13.5">
      <c r="A22" s="87"/>
      <c r="B22" s="99"/>
      <c r="C22" s="88">
        <v>745</v>
      </c>
      <c r="D22" s="75" t="s">
        <v>251</v>
      </c>
      <c r="E22" s="46">
        <v>1000</v>
      </c>
      <c r="F22" s="97"/>
      <c r="G22" s="31"/>
      <c r="I22" s="154"/>
      <c r="J22" s="163"/>
      <c r="K22" s="164">
        <v>738</v>
      </c>
      <c r="L22" s="188" t="s">
        <v>76</v>
      </c>
      <c r="M22" s="155">
        <v>204628</v>
      </c>
      <c r="N22" s="165">
        <v>200928</v>
      </c>
      <c r="O22" s="166"/>
      <c r="V22" s="86"/>
      <c r="Y22" s="86"/>
    </row>
    <row r="23" spans="1:25" ht="13.5" thickBot="1">
      <c r="A23" s="87"/>
      <c r="B23" s="99"/>
      <c r="C23" s="88">
        <v>759</v>
      </c>
      <c r="D23" s="75" t="s">
        <v>131</v>
      </c>
      <c r="E23" s="46">
        <v>25000</v>
      </c>
      <c r="F23" s="97"/>
      <c r="G23" s="31"/>
      <c r="I23" s="54" t="s">
        <v>75</v>
      </c>
      <c r="J23" s="95">
        <f>SUM(J6:J20)</f>
        <v>8044612</v>
      </c>
      <c r="K23" s="93"/>
      <c r="L23" s="55" t="s">
        <v>77</v>
      </c>
      <c r="M23" s="92">
        <v>8044612</v>
      </c>
      <c r="N23" s="92">
        <v>6649946</v>
      </c>
      <c r="O23" s="45"/>
      <c r="P23" s="86">
        <f>SUM(P10:P21)</f>
        <v>375715</v>
      </c>
      <c r="Q23" s="81">
        <v>22676</v>
      </c>
      <c r="V23" s="86"/>
      <c r="Y23" s="86"/>
    </row>
    <row r="24" spans="1:24" ht="12.75">
      <c r="A24" s="87"/>
      <c r="B24" s="99"/>
      <c r="C24" s="88">
        <v>832</v>
      </c>
      <c r="D24" s="75" t="s">
        <v>270</v>
      </c>
      <c r="E24" s="46">
        <v>110352</v>
      </c>
      <c r="F24" s="97"/>
      <c r="G24" s="31"/>
      <c r="N24" s="48"/>
      <c r="U24" s="86"/>
      <c r="X24" s="86"/>
    </row>
    <row r="25" spans="1:24" ht="25.5">
      <c r="A25" s="87"/>
      <c r="B25" s="99"/>
      <c r="C25" s="88">
        <v>849</v>
      </c>
      <c r="D25" s="89" t="s">
        <v>271</v>
      </c>
      <c r="E25" s="46">
        <v>6500</v>
      </c>
      <c r="F25" s="97"/>
      <c r="G25" s="31"/>
      <c r="M25" s="86"/>
      <c r="N25" s="48"/>
      <c r="U25" s="86"/>
      <c r="X25" s="86"/>
    </row>
    <row r="26" spans="1:24" ht="12.75">
      <c r="A26" s="87"/>
      <c r="B26" s="99"/>
      <c r="C26" s="88">
        <v>898</v>
      </c>
      <c r="D26" s="75" t="s">
        <v>272</v>
      </c>
      <c r="E26" s="46">
        <v>107873</v>
      </c>
      <c r="F26" s="97"/>
      <c r="G26" s="31"/>
      <c r="N26" s="48"/>
      <c r="U26" s="86"/>
      <c r="X26" s="86"/>
    </row>
    <row r="27" spans="1:24" ht="12" customHeight="1">
      <c r="A27" s="87"/>
      <c r="B27" s="99"/>
      <c r="C27" s="88"/>
      <c r="D27" s="75" t="s">
        <v>274</v>
      </c>
      <c r="E27" s="46"/>
      <c r="F27" s="97"/>
      <c r="G27" s="31"/>
      <c r="N27" s="48"/>
      <c r="U27" s="86"/>
      <c r="X27" s="86"/>
    </row>
    <row r="28" spans="1:24" ht="15.75">
      <c r="A28" s="87"/>
      <c r="B28" s="99"/>
      <c r="C28" s="88"/>
      <c r="D28" s="75"/>
      <c r="E28" s="46">
        <v>1907007</v>
      </c>
      <c r="F28" s="97"/>
      <c r="G28" s="31"/>
      <c r="I28" s="108"/>
      <c r="J28"/>
      <c r="K28"/>
      <c r="L28"/>
      <c r="M28" s="191"/>
      <c r="N28" s="191"/>
      <c r="U28" s="86"/>
      <c r="X28" s="86"/>
    </row>
    <row r="29" spans="1:24" ht="15.75">
      <c r="A29" s="87"/>
      <c r="B29" s="99"/>
      <c r="C29" s="88"/>
      <c r="D29" s="89" t="s">
        <v>273</v>
      </c>
      <c r="E29" s="46"/>
      <c r="F29" s="97">
        <v>1172552</v>
      </c>
      <c r="G29" s="31"/>
      <c r="I29" s="108"/>
      <c r="J29"/>
      <c r="K29"/>
      <c r="L29"/>
      <c r="M29" s="191"/>
      <c r="N29" s="191"/>
      <c r="U29" s="86"/>
      <c r="X29" s="86"/>
    </row>
    <row r="30" spans="1:24" ht="16.5" thickBot="1">
      <c r="A30" s="54" t="s">
        <v>71</v>
      </c>
      <c r="B30" s="95">
        <f>SUM(B6:B29)</f>
        <v>3048077</v>
      </c>
      <c r="C30" s="93"/>
      <c r="D30" s="94" t="s">
        <v>72</v>
      </c>
      <c r="E30" s="92">
        <v>3048077</v>
      </c>
      <c r="F30" s="45"/>
      <c r="G30" s="31"/>
      <c r="I30" s="108"/>
      <c r="J30"/>
      <c r="K30"/>
      <c r="L30"/>
      <c r="M30" s="110"/>
      <c r="N30" s="111"/>
      <c r="X30" s="86"/>
    </row>
    <row r="31" spans="9:31" ht="15.75">
      <c r="I31" s="108"/>
      <c r="J31"/>
      <c r="K31"/>
      <c r="L31"/>
      <c r="M31" s="191"/>
      <c r="N31" s="191"/>
      <c r="AE31" s="86"/>
    </row>
    <row r="32" spans="9:14" ht="15.75">
      <c r="I32" s="108"/>
      <c r="J32"/>
      <c r="K32"/>
      <c r="L32"/>
      <c r="M32" s="109"/>
      <c r="N32" s="109"/>
    </row>
    <row r="33" spans="1:14" ht="15.75">
      <c r="A33" s="108"/>
      <c r="B33"/>
      <c r="C33"/>
      <c r="D33" s="109"/>
      <c r="F33" s="109"/>
      <c r="G33" s="109"/>
      <c r="M33" s="138"/>
      <c r="N33"/>
    </row>
    <row r="34" spans="1:6" ht="15.75">
      <c r="A34" s="108"/>
      <c r="B34"/>
      <c r="C34"/>
      <c r="D34" s="110"/>
      <c r="E34" s="110"/>
      <c r="F34" s="110"/>
    </row>
    <row r="35" spans="1:7" ht="15.75">
      <c r="A35" s="108"/>
      <c r="B35"/>
      <c r="C35"/>
      <c r="D35"/>
      <c r="E35" s="110"/>
      <c r="F35" s="111"/>
      <c r="G35" s="10"/>
    </row>
    <row r="36" spans="1:6" ht="15.75">
      <c r="A36" s="108"/>
      <c r="B36"/>
      <c r="C36"/>
      <c r="D36" s="191"/>
      <c r="E36" s="191"/>
      <c r="F36" s="191"/>
    </row>
    <row r="37" spans="1:6" ht="15.75">
      <c r="A37" s="108"/>
      <c r="B37"/>
      <c r="C37"/>
      <c r="D37" s="191"/>
      <c r="E37" s="191"/>
      <c r="F37" s="191"/>
    </row>
    <row r="38" spans="4:6" ht="12.75">
      <c r="D38" s="138"/>
      <c r="E38"/>
      <c r="F38"/>
    </row>
  </sheetData>
  <sheetProtection/>
  <mergeCells count="7">
    <mergeCell ref="D36:F36"/>
    <mergeCell ref="D37:F37"/>
    <mergeCell ref="A3:E3"/>
    <mergeCell ref="I3:M3"/>
    <mergeCell ref="M28:N28"/>
    <mergeCell ref="M29:N29"/>
    <mergeCell ref="M31:N31"/>
  </mergeCells>
  <printOptions horizontalCentered="1"/>
  <pageMargins left="0.03937007874015748" right="0.03937007874015748" top="0.7480314960629921" bottom="0" header="0" footer="0"/>
  <pageSetup fitToHeight="1" fitToWidth="1" horizontalDpi="600" verticalDpi="600" orientation="landscape" paperSize="9" scale="80" r:id="rId1"/>
  <colBreaks count="1" manualBreakCount="1">
    <brk id="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30">
      <selection activeCell="D78" sqref="D78"/>
    </sheetView>
  </sheetViews>
  <sheetFormatPr defaultColWidth="9.140625" defaultRowHeight="12.75"/>
  <cols>
    <col min="1" max="1" width="32.421875" style="0" customWidth="1"/>
    <col min="2" max="2" width="39.8515625" style="0" customWidth="1"/>
    <col min="3" max="3" width="12.140625" style="0" customWidth="1"/>
    <col min="4" max="4" width="11.421875" style="0" customWidth="1"/>
    <col min="5" max="5" width="9.7109375" style="0" customWidth="1"/>
    <col min="6" max="6" width="9.8515625" style="0" customWidth="1"/>
    <col min="7" max="7" width="11.28125" style="0" customWidth="1"/>
    <col min="8" max="9" width="14.421875" style="0" customWidth="1"/>
    <col min="10" max="10" width="17.28125" style="0" customWidth="1"/>
    <col min="11" max="11" width="14.421875" style="0" customWidth="1"/>
    <col min="12" max="12" width="14.00390625" style="0" customWidth="1"/>
    <col min="13" max="13" width="12.00390625" style="0" customWidth="1"/>
  </cols>
  <sheetData>
    <row r="1" spans="1:10" ht="12.75">
      <c r="A1" s="222" t="s">
        <v>192</v>
      </c>
      <c r="B1" s="222"/>
      <c r="C1" s="222"/>
      <c r="D1" s="222"/>
      <c r="E1" s="222"/>
      <c r="F1" s="222"/>
      <c r="G1" s="222"/>
      <c r="H1" s="222"/>
      <c r="I1" s="1"/>
      <c r="J1" s="1"/>
    </row>
    <row r="2" spans="1:10" ht="18.75" customHeight="1">
      <c r="A2" s="223" t="s">
        <v>210</v>
      </c>
      <c r="B2" s="223"/>
      <c r="C2" s="223"/>
      <c r="D2" s="223"/>
      <c r="E2" s="223"/>
      <c r="F2" s="223"/>
      <c r="G2" s="223"/>
      <c r="H2" s="223"/>
      <c r="I2" s="170"/>
      <c r="J2" s="170"/>
    </row>
    <row r="3" spans="1:10" ht="12.75">
      <c r="A3" s="222" t="s">
        <v>193</v>
      </c>
      <c r="B3" s="222"/>
      <c r="C3" s="222"/>
      <c r="D3" s="222"/>
      <c r="E3" s="222"/>
      <c r="F3" s="222"/>
      <c r="G3" s="222"/>
      <c r="H3" s="222"/>
      <c r="I3" s="1"/>
      <c r="J3" s="1"/>
    </row>
    <row r="6" spans="1:13" ht="12.75">
      <c r="A6" s="218" t="s">
        <v>194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</row>
    <row r="7" spans="1:13" ht="51" customHeight="1">
      <c r="A7" s="224" t="s">
        <v>195</v>
      </c>
      <c r="B7" s="175"/>
      <c r="C7" s="221" t="s">
        <v>199</v>
      </c>
      <c r="D7" s="221"/>
      <c r="E7" s="221"/>
      <c r="F7" s="221"/>
      <c r="G7" s="221"/>
      <c r="H7" s="221"/>
      <c r="I7" s="176" t="s">
        <v>218</v>
      </c>
      <c r="J7" s="176" t="s">
        <v>216</v>
      </c>
      <c r="K7" s="176" t="s">
        <v>206</v>
      </c>
      <c r="L7" s="176" t="s">
        <v>207</v>
      </c>
      <c r="M7" s="219"/>
    </row>
    <row r="8" spans="1:13" ht="42.75" customHeight="1">
      <c r="A8" s="224"/>
      <c r="B8" s="175"/>
      <c r="C8" s="177" t="s">
        <v>200</v>
      </c>
      <c r="D8" s="176" t="s">
        <v>201</v>
      </c>
      <c r="E8" s="176" t="s">
        <v>202</v>
      </c>
      <c r="F8" s="176" t="s">
        <v>203</v>
      </c>
      <c r="G8" s="176" t="s">
        <v>204</v>
      </c>
      <c r="H8" s="177" t="s">
        <v>205</v>
      </c>
      <c r="I8" s="177"/>
      <c r="J8" s="177" t="s">
        <v>215</v>
      </c>
      <c r="K8" s="176" t="s">
        <v>209</v>
      </c>
      <c r="L8" s="176" t="s">
        <v>208</v>
      </c>
      <c r="M8" s="219"/>
    </row>
    <row r="9" spans="1:13" ht="15.75">
      <c r="A9" s="224"/>
      <c r="B9" s="175"/>
      <c r="C9" s="178" t="s">
        <v>197</v>
      </c>
      <c r="D9" s="178" t="s">
        <v>197</v>
      </c>
      <c r="E9" s="178" t="s">
        <v>197</v>
      </c>
      <c r="F9" s="178" t="s">
        <v>197</v>
      </c>
      <c r="G9" s="178" t="s">
        <v>197</v>
      </c>
      <c r="H9" s="178" t="s">
        <v>197</v>
      </c>
      <c r="I9" s="178"/>
      <c r="J9" s="178" t="s">
        <v>197</v>
      </c>
      <c r="K9" s="178" t="s">
        <v>197</v>
      </c>
      <c r="L9" s="178" t="s">
        <v>197</v>
      </c>
      <c r="M9" s="219"/>
    </row>
    <row r="10" spans="1:13" ht="15.75">
      <c r="A10" s="184" t="s">
        <v>213</v>
      </c>
      <c r="B10" s="171"/>
      <c r="C10" s="179">
        <v>13400</v>
      </c>
      <c r="D10" s="179">
        <v>16200</v>
      </c>
      <c r="E10" s="179"/>
      <c r="F10" s="179">
        <v>4700</v>
      </c>
      <c r="G10" s="179">
        <v>5200</v>
      </c>
      <c r="H10" s="179">
        <v>11500</v>
      </c>
      <c r="I10" s="179"/>
      <c r="J10" s="179"/>
      <c r="K10" s="179"/>
      <c r="L10" s="179"/>
      <c r="M10" s="219"/>
    </row>
    <row r="11" spans="1:13" ht="15.75">
      <c r="A11" s="184" t="s">
        <v>198</v>
      </c>
      <c r="B11" s="171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219"/>
    </row>
    <row r="12" spans="1:13" ht="31.5">
      <c r="A12" s="184" t="s">
        <v>214</v>
      </c>
      <c r="B12" s="171"/>
      <c r="C12" s="179">
        <v>2500</v>
      </c>
      <c r="D12" s="179">
        <v>3000</v>
      </c>
      <c r="E12" s="179"/>
      <c r="F12" s="179">
        <v>850</v>
      </c>
      <c r="G12" s="179">
        <v>950</v>
      </c>
      <c r="H12" s="179">
        <v>2200</v>
      </c>
      <c r="I12" s="179"/>
      <c r="J12" s="180" t="s">
        <v>217</v>
      </c>
      <c r="K12" s="179"/>
      <c r="L12" s="179"/>
      <c r="M12" s="219"/>
    </row>
    <row r="13" spans="1:13" ht="15.75">
      <c r="A13" s="184" t="s">
        <v>212</v>
      </c>
      <c r="B13" s="171"/>
      <c r="C13" s="172"/>
      <c r="D13" s="172">
        <v>2000</v>
      </c>
      <c r="E13" s="172">
        <v>10000</v>
      </c>
      <c r="F13" s="172"/>
      <c r="G13" s="172"/>
      <c r="H13" s="172"/>
      <c r="I13" s="172"/>
      <c r="J13" s="172"/>
      <c r="K13" s="172"/>
      <c r="L13" s="172"/>
      <c r="M13" s="219"/>
    </row>
    <row r="14" spans="1:13" ht="15.75">
      <c r="A14" s="215" t="s">
        <v>211</v>
      </c>
      <c r="B14" s="183" t="s">
        <v>229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219"/>
    </row>
    <row r="15" spans="1:13" ht="15.75" customHeight="1">
      <c r="A15" s="216"/>
      <c r="B15" s="187" t="s">
        <v>235</v>
      </c>
      <c r="C15" s="172"/>
      <c r="D15" s="172"/>
      <c r="E15" s="172"/>
      <c r="F15" s="172"/>
      <c r="G15" s="172"/>
      <c r="H15" s="172"/>
      <c r="I15" s="172">
        <v>10000</v>
      </c>
      <c r="J15" s="172"/>
      <c r="K15" s="172"/>
      <c r="L15" s="172"/>
      <c r="M15" s="219"/>
    </row>
    <row r="16" spans="1:13" ht="15.75" customHeight="1">
      <c r="A16" s="216"/>
      <c r="B16" s="187" t="s">
        <v>230</v>
      </c>
      <c r="C16" s="172"/>
      <c r="D16" s="172"/>
      <c r="E16" s="172"/>
      <c r="F16" s="172"/>
      <c r="G16" s="172"/>
      <c r="H16" s="172"/>
      <c r="I16" s="172">
        <v>50112</v>
      </c>
      <c r="J16" s="172"/>
      <c r="K16" s="172"/>
      <c r="L16" s="172"/>
      <c r="M16" s="219"/>
    </row>
    <row r="17" spans="1:13" ht="15.75" customHeight="1">
      <c r="A17" s="216"/>
      <c r="B17" s="187" t="s">
        <v>234</v>
      </c>
      <c r="C17" s="172"/>
      <c r="D17" s="172"/>
      <c r="E17" s="172"/>
      <c r="F17" s="172"/>
      <c r="G17" s="172"/>
      <c r="H17" s="172"/>
      <c r="I17" s="172">
        <v>60900</v>
      </c>
      <c r="J17" s="172"/>
      <c r="K17" s="172"/>
      <c r="L17" s="172"/>
      <c r="M17" s="219"/>
    </row>
    <row r="18" spans="1:13" ht="15.75" customHeight="1">
      <c r="A18" s="216"/>
      <c r="B18" s="187" t="s">
        <v>236</v>
      </c>
      <c r="C18" s="172"/>
      <c r="D18" s="172"/>
      <c r="E18" s="172"/>
      <c r="F18" s="172"/>
      <c r="G18" s="172"/>
      <c r="H18" s="172"/>
      <c r="I18" s="172">
        <v>76600</v>
      </c>
      <c r="J18" s="172"/>
      <c r="K18" s="172"/>
      <c r="L18" s="172"/>
      <c r="M18" s="219"/>
    </row>
    <row r="19" spans="1:13" ht="15.75" customHeight="1">
      <c r="A19" s="216"/>
      <c r="B19" s="187" t="s">
        <v>229</v>
      </c>
      <c r="C19" s="172"/>
      <c r="D19" s="172"/>
      <c r="E19" s="172"/>
      <c r="F19" s="172"/>
      <c r="G19" s="172"/>
      <c r="H19" s="172"/>
      <c r="I19" s="172">
        <v>105845</v>
      </c>
      <c r="J19" s="172"/>
      <c r="K19" s="172"/>
      <c r="L19" s="172"/>
      <c r="M19" s="219"/>
    </row>
    <row r="20" spans="1:13" ht="15.75" customHeight="1">
      <c r="A20" s="216"/>
      <c r="B20" s="187" t="s">
        <v>238</v>
      </c>
      <c r="C20" s="172"/>
      <c r="D20" s="172"/>
      <c r="E20" s="172"/>
      <c r="F20" s="172"/>
      <c r="G20" s="172"/>
      <c r="H20" s="172"/>
      <c r="I20" s="172">
        <v>7220</v>
      </c>
      <c r="J20" s="172"/>
      <c r="K20" s="172"/>
      <c r="L20" s="172"/>
      <c r="M20" s="219"/>
    </row>
    <row r="21" spans="1:13" ht="15.75">
      <c r="A21" s="217"/>
      <c r="B21" s="183"/>
      <c r="C21" s="173"/>
      <c r="D21" s="174"/>
      <c r="E21" s="173"/>
      <c r="F21" s="174"/>
      <c r="G21" s="173"/>
      <c r="H21" s="174"/>
      <c r="I21" s="174"/>
      <c r="J21" s="174"/>
      <c r="K21" s="173"/>
      <c r="L21" s="174"/>
      <c r="M21" s="219"/>
    </row>
    <row r="22" spans="1:13" ht="15.75">
      <c r="A22" s="181" t="s">
        <v>196</v>
      </c>
      <c r="B22" s="181"/>
      <c r="C22" s="172">
        <f aca="true" t="shared" si="0" ref="C22:H22">SUM(C10:C21)</f>
        <v>15900</v>
      </c>
      <c r="D22" s="172">
        <f t="shared" si="0"/>
        <v>21200</v>
      </c>
      <c r="E22" s="172">
        <f t="shared" si="0"/>
        <v>10000</v>
      </c>
      <c r="F22" s="172">
        <f t="shared" si="0"/>
        <v>5550</v>
      </c>
      <c r="G22" s="172">
        <f t="shared" si="0"/>
        <v>6150</v>
      </c>
      <c r="H22" s="172">
        <f t="shared" si="0"/>
        <v>13700</v>
      </c>
      <c r="I22" s="172">
        <f>SUM(I15:I21)</f>
        <v>310677</v>
      </c>
      <c r="J22" s="172">
        <v>0</v>
      </c>
      <c r="K22" s="172">
        <v>219303</v>
      </c>
      <c r="L22" s="172">
        <v>393392</v>
      </c>
      <c r="M22" s="182">
        <f>SUM(C22:L22)</f>
        <v>995872</v>
      </c>
    </row>
    <row r="25" spans="1:13" ht="12.75">
      <c r="A25" s="218" t="s">
        <v>219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/>
    </row>
    <row r="26" spans="1:13" ht="51" customHeight="1">
      <c r="A26" s="220" t="s">
        <v>195</v>
      </c>
      <c r="B26" s="175"/>
      <c r="C26" s="221" t="s">
        <v>222</v>
      </c>
      <c r="D26" s="221"/>
      <c r="E26" s="221"/>
      <c r="F26" s="221"/>
      <c r="G26" s="221"/>
      <c r="H26" s="221"/>
      <c r="I26" s="176" t="s">
        <v>218</v>
      </c>
      <c r="J26" s="176" t="s">
        <v>223</v>
      </c>
      <c r="K26" s="176" t="s">
        <v>224</v>
      </c>
      <c r="L26" s="176"/>
      <c r="M26" s="219"/>
    </row>
    <row r="27" spans="1:13" ht="42.75" customHeight="1">
      <c r="A27" s="220"/>
      <c r="B27" s="175"/>
      <c r="C27" s="177" t="s">
        <v>200</v>
      </c>
      <c r="D27" s="176"/>
      <c r="E27" s="176" t="s">
        <v>202</v>
      </c>
      <c r="F27" s="176" t="s">
        <v>203</v>
      </c>
      <c r="G27" s="176"/>
      <c r="H27" s="177" t="s">
        <v>205</v>
      </c>
      <c r="I27" s="177"/>
      <c r="J27" s="177" t="s">
        <v>215</v>
      </c>
      <c r="K27" s="176" t="s">
        <v>209</v>
      </c>
      <c r="L27" s="176"/>
      <c r="M27" s="219"/>
    </row>
    <row r="28" spans="1:13" ht="15.75">
      <c r="A28" s="220"/>
      <c r="B28" s="175"/>
      <c r="C28" s="178" t="s">
        <v>197</v>
      </c>
      <c r="D28" s="178"/>
      <c r="E28" s="178" t="s">
        <v>197</v>
      </c>
      <c r="F28" s="178" t="s">
        <v>197</v>
      </c>
      <c r="G28" s="178"/>
      <c r="H28" s="178" t="s">
        <v>197</v>
      </c>
      <c r="I28" s="178"/>
      <c r="J28" s="178" t="s">
        <v>197</v>
      </c>
      <c r="K28" s="178" t="s">
        <v>197</v>
      </c>
      <c r="L28" s="178"/>
      <c r="M28" s="219"/>
    </row>
    <row r="29" spans="1:13" ht="15.75">
      <c r="A29" s="184" t="s">
        <v>213</v>
      </c>
      <c r="B29" s="171"/>
      <c r="C29" s="179">
        <v>10800</v>
      </c>
      <c r="D29" s="179"/>
      <c r="E29" s="179"/>
      <c r="F29" s="179"/>
      <c r="G29" s="179"/>
      <c r="H29" s="179">
        <v>5700</v>
      </c>
      <c r="I29" s="179"/>
      <c r="J29" s="179"/>
      <c r="K29" s="179"/>
      <c r="L29" s="179"/>
      <c r="M29" s="219"/>
    </row>
    <row r="30" spans="1:13" ht="15.75">
      <c r="A30" s="184" t="s">
        <v>198</v>
      </c>
      <c r="B30" s="171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219"/>
    </row>
    <row r="31" spans="1:13" ht="31.5">
      <c r="A31" s="184" t="s">
        <v>214</v>
      </c>
      <c r="B31" s="171"/>
      <c r="C31" s="179">
        <v>2000</v>
      </c>
      <c r="D31" s="179"/>
      <c r="E31" s="179"/>
      <c r="F31" s="179"/>
      <c r="G31" s="179"/>
      <c r="H31" s="179">
        <v>1100</v>
      </c>
      <c r="I31" s="179"/>
      <c r="J31" s="180" t="s">
        <v>217</v>
      </c>
      <c r="K31" s="179"/>
      <c r="L31" s="179"/>
      <c r="M31" s="219"/>
    </row>
    <row r="32" spans="1:13" ht="15.75">
      <c r="A32" s="184" t="s">
        <v>212</v>
      </c>
      <c r="B32" s="171"/>
      <c r="C32" s="172"/>
      <c r="D32" s="172"/>
      <c r="E32" s="172">
        <v>3000</v>
      </c>
      <c r="F32" s="172"/>
      <c r="G32" s="172"/>
      <c r="H32" s="172"/>
      <c r="I32" s="172"/>
      <c r="J32" s="172"/>
      <c r="K32" s="172"/>
      <c r="L32" s="172"/>
      <c r="M32" s="219"/>
    </row>
    <row r="33" spans="1:13" ht="15.75">
      <c r="A33" s="215" t="s">
        <v>211</v>
      </c>
      <c r="B33" s="171" t="s">
        <v>231</v>
      </c>
      <c r="C33" s="172"/>
      <c r="D33" s="172"/>
      <c r="E33" s="172"/>
      <c r="F33" s="172"/>
      <c r="G33" s="172"/>
      <c r="H33" s="172"/>
      <c r="I33" s="172">
        <v>5752</v>
      </c>
      <c r="J33" s="172"/>
      <c r="K33" s="172"/>
      <c r="L33" s="172"/>
      <c r="M33" s="219"/>
    </row>
    <row r="34" spans="1:13" ht="15.75" customHeight="1" hidden="1">
      <c r="A34" s="216"/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219"/>
    </row>
    <row r="35" spans="1:13" ht="15.75" customHeight="1" hidden="1">
      <c r="A35" s="216"/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219"/>
    </row>
    <row r="36" spans="1:13" ht="15.75" customHeight="1" hidden="1">
      <c r="A36" s="216"/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219"/>
    </row>
    <row r="37" spans="1:13" ht="15.75" customHeight="1" hidden="1">
      <c r="A37" s="216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219"/>
    </row>
    <row r="38" spans="1:13" ht="15.75">
      <c r="A38" s="217"/>
      <c r="B38" s="171"/>
      <c r="C38" s="173"/>
      <c r="D38" s="174"/>
      <c r="E38" s="173"/>
      <c r="F38" s="174"/>
      <c r="G38" s="173"/>
      <c r="H38" s="174"/>
      <c r="I38" s="174"/>
      <c r="J38" s="174"/>
      <c r="K38" s="173"/>
      <c r="L38" s="174"/>
      <c r="M38" s="219"/>
    </row>
    <row r="39" spans="1:13" ht="15.75">
      <c r="A39" s="185" t="s">
        <v>196</v>
      </c>
      <c r="B39" s="181"/>
      <c r="C39" s="172">
        <f>SUM(C29:C38)</f>
        <v>12800</v>
      </c>
      <c r="D39" s="172"/>
      <c r="E39" s="172">
        <f>SUM(E29:E38)</f>
        <v>3000</v>
      </c>
      <c r="F39" s="172">
        <f>SUM(F29:F38)</f>
        <v>0</v>
      </c>
      <c r="G39" s="172">
        <f>SUM(G29:G38)</f>
        <v>0</v>
      </c>
      <c r="H39" s="172">
        <f>SUM(H29:H38)</f>
        <v>6800</v>
      </c>
      <c r="I39" s="172">
        <f>SUM(I27:I38)</f>
        <v>5752</v>
      </c>
      <c r="J39" s="172">
        <v>0</v>
      </c>
      <c r="K39" s="172">
        <v>64713</v>
      </c>
      <c r="L39" s="172"/>
      <c r="M39" s="182">
        <f>SUM(C39:L39)</f>
        <v>93065</v>
      </c>
    </row>
    <row r="42" spans="1:13" ht="12.75">
      <c r="A42" s="218" t="s">
        <v>220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1:13" ht="51" customHeight="1">
      <c r="A43" s="220" t="s">
        <v>195</v>
      </c>
      <c r="B43" s="175"/>
      <c r="C43" s="221" t="s">
        <v>225</v>
      </c>
      <c r="D43" s="221"/>
      <c r="E43" s="221"/>
      <c r="F43" s="221"/>
      <c r="G43" s="221"/>
      <c r="H43" s="221"/>
      <c r="I43" s="176" t="s">
        <v>218</v>
      </c>
      <c r="J43" s="176" t="s">
        <v>226</v>
      </c>
      <c r="K43" s="176" t="s">
        <v>227</v>
      </c>
      <c r="L43" s="176" t="s">
        <v>207</v>
      </c>
      <c r="M43" s="219"/>
    </row>
    <row r="44" spans="1:13" ht="42.75" customHeight="1">
      <c r="A44" s="220"/>
      <c r="B44" s="175"/>
      <c r="C44" s="177" t="s">
        <v>200</v>
      </c>
      <c r="D44" s="176" t="s">
        <v>201</v>
      </c>
      <c r="E44" s="176" t="s">
        <v>202</v>
      </c>
      <c r="F44" s="176" t="s">
        <v>203</v>
      </c>
      <c r="G44" s="176"/>
      <c r="H44" s="177" t="s">
        <v>205</v>
      </c>
      <c r="I44" s="177"/>
      <c r="J44" s="177" t="s">
        <v>215</v>
      </c>
      <c r="K44" s="176" t="s">
        <v>209</v>
      </c>
      <c r="L44" s="176" t="s">
        <v>208</v>
      </c>
      <c r="M44" s="219"/>
    </row>
    <row r="45" spans="1:13" ht="15.75">
      <c r="A45" s="220"/>
      <c r="B45" s="175"/>
      <c r="C45" s="178" t="s">
        <v>197</v>
      </c>
      <c r="D45" s="178" t="s">
        <v>197</v>
      </c>
      <c r="E45" s="178" t="s">
        <v>197</v>
      </c>
      <c r="F45" s="178" t="s">
        <v>197</v>
      </c>
      <c r="G45" s="178" t="s">
        <v>197</v>
      </c>
      <c r="H45" s="178" t="s">
        <v>197</v>
      </c>
      <c r="I45" s="178"/>
      <c r="J45" s="178" t="s">
        <v>197</v>
      </c>
      <c r="K45" s="178" t="s">
        <v>197</v>
      </c>
      <c r="L45" s="178" t="s">
        <v>197</v>
      </c>
      <c r="M45" s="219"/>
    </row>
    <row r="46" spans="1:13" ht="15.75">
      <c r="A46" s="184" t="s">
        <v>213</v>
      </c>
      <c r="B46" s="171"/>
      <c r="C46" s="179">
        <v>10900</v>
      </c>
      <c r="D46" s="179">
        <v>15000</v>
      </c>
      <c r="E46" s="179"/>
      <c r="F46" s="179">
        <v>4400</v>
      </c>
      <c r="G46" s="179"/>
      <c r="H46" s="179">
        <v>12100</v>
      </c>
      <c r="I46" s="179"/>
      <c r="J46" s="179"/>
      <c r="K46" s="179"/>
      <c r="L46" s="179"/>
      <c r="M46" s="219"/>
    </row>
    <row r="47" spans="1:13" ht="15.75">
      <c r="A47" s="184" t="s">
        <v>198</v>
      </c>
      <c r="B47" s="171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219"/>
    </row>
    <row r="48" spans="1:13" ht="31.5">
      <c r="A48" s="184" t="s">
        <v>214</v>
      </c>
      <c r="B48" s="171"/>
      <c r="C48" s="179">
        <v>2000</v>
      </c>
      <c r="D48" s="179">
        <v>2750</v>
      </c>
      <c r="E48" s="179"/>
      <c r="F48" s="179">
        <v>1000</v>
      </c>
      <c r="G48" s="179"/>
      <c r="H48" s="179">
        <v>2200</v>
      </c>
      <c r="I48" s="179"/>
      <c r="J48" s="180" t="s">
        <v>217</v>
      </c>
      <c r="K48" s="179"/>
      <c r="L48" s="179"/>
      <c r="M48" s="219"/>
    </row>
    <row r="49" spans="1:13" ht="15.75">
      <c r="A49" s="184" t="s">
        <v>212</v>
      </c>
      <c r="B49" s="171"/>
      <c r="C49" s="172"/>
      <c r="D49" s="172">
        <v>1000</v>
      </c>
      <c r="E49" s="172">
        <v>6000</v>
      </c>
      <c r="F49" s="172"/>
      <c r="G49" s="172"/>
      <c r="H49" s="172"/>
      <c r="I49" s="172"/>
      <c r="J49" s="172"/>
      <c r="K49" s="172"/>
      <c r="L49" s="172"/>
      <c r="M49" s="219"/>
    </row>
    <row r="50" spans="1:13" ht="15.75">
      <c r="A50" s="215" t="s">
        <v>211</v>
      </c>
      <c r="B50" s="171" t="s">
        <v>232</v>
      </c>
      <c r="C50" s="172"/>
      <c r="D50" s="172"/>
      <c r="E50" s="172"/>
      <c r="F50" s="172"/>
      <c r="G50" s="172"/>
      <c r="H50" s="172"/>
      <c r="I50" s="172">
        <v>61150</v>
      </c>
      <c r="J50" s="172"/>
      <c r="K50" s="172"/>
      <c r="L50" s="172"/>
      <c r="M50" s="219"/>
    </row>
    <row r="51" spans="1:13" ht="15.75">
      <c r="A51" s="216"/>
      <c r="B51" s="187" t="s">
        <v>236</v>
      </c>
      <c r="C51" s="172"/>
      <c r="D51" s="172"/>
      <c r="E51" s="172"/>
      <c r="F51" s="172"/>
      <c r="G51" s="172"/>
      <c r="H51" s="172"/>
      <c r="I51" s="172">
        <v>76600</v>
      </c>
      <c r="J51" s="172"/>
      <c r="K51" s="172"/>
      <c r="L51" s="172"/>
      <c r="M51" s="219"/>
    </row>
    <row r="52" spans="1:13" ht="15.75">
      <c r="A52" s="216"/>
      <c r="B52" s="171" t="s">
        <v>237</v>
      </c>
      <c r="C52" s="172"/>
      <c r="D52" s="172"/>
      <c r="E52" s="172"/>
      <c r="F52" s="172"/>
      <c r="G52" s="172"/>
      <c r="H52" s="172"/>
      <c r="I52" s="172">
        <v>222744</v>
      </c>
      <c r="J52" s="172"/>
      <c r="K52" s="172"/>
      <c r="L52" s="172"/>
      <c r="M52" s="219"/>
    </row>
    <row r="53" spans="1:13" ht="15.75" hidden="1">
      <c r="A53" s="216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219"/>
    </row>
    <row r="54" spans="1:13" ht="15.75" hidden="1">
      <c r="A54" s="216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219"/>
    </row>
    <row r="55" spans="1:13" ht="15.75" hidden="1">
      <c r="A55" s="216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219"/>
    </row>
    <row r="56" spans="1:13" ht="15.75" hidden="1">
      <c r="A56" s="216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219"/>
    </row>
    <row r="57" spans="1:13" ht="15.75" hidden="1">
      <c r="A57" s="217"/>
      <c r="B57" s="171"/>
      <c r="C57" s="173"/>
      <c r="D57" s="174"/>
      <c r="E57" s="173"/>
      <c r="F57" s="174"/>
      <c r="G57" s="173"/>
      <c r="H57" s="174"/>
      <c r="I57" s="174"/>
      <c r="J57" s="174"/>
      <c r="K57" s="173"/>
      <c r="L57" s="174"/>
      <c r="M57" s="219"/>
    </row>
    <row r="58" spans="1:13" ht="15.75">
      <c r="A58" s="185" t="s">
        <v>196</v>
      </c>
      <c r="B58" s="181"/>
      <c r="C58" s="172">
        <f aca="true" t="shared" si="1" ref="C58:H58">SUM(C46:C57)</f>
        <v>12900</v>
      </c>
      <c r="D58" s="172">
        <f t="shared" si="1"/>
        <v>18750</v>
      </c>
      <c r="E58" s="172">
        <f t="shared" si="1"/>
        <v>6000</v>
      </c>
      <c r="F58" s="172">
        <f t="shared" si="1"/>
        <v>5400</v>
      </c>
      <c r="G58" s="172">
        <f t="shared" si="1"/>
        <v>0</v>
      </c>
      <c r="H58" s="172">
        <f t="shared" si="1"/>
        <v>14300</v>
      </c>
      <c r="I58" s="172">
        <v>360494</v>
      </c>
      <c r="J58" s="172">
        <v>0</v>
      </c>
      <c r="K58" s="172">
        <v>89574</v>
      </c>
      <c r="L58" s="172">
        <v>207533</v>
      </c>
      <c r="M58" s="186">
        <f>SUM(C58:L58)</f>
        <v>714951</v>
      </c>
    </row>
    <row r="60" spans="1:13" ht="12.75">
      <c r="A60" s="218" t="s">
        <v>221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</row>
    <row r="61" spans="1:13" ht="51" customHeight="1">
      <c r="A61" s="220" t="s">
        <v>195</v>
      </c>
      <c r="B61" s="175"/>
      <c r="C61" s="221" t="s">
        <v>228</v>
      </c>
      <c r="D61" s="221"/>
      <c r="E61" s="221"/>
      <c r="F61" s="221"/>
      <c r="G61" s="221"/>
      <c r="H61" s="221"/>
      <c r="I61" s="176" t="s">
        <v>218</v>
      </c>
      <c r="J61" s="176"/>
      <c r="K61" s="176"/>
      <c r="L61" s="176"/>
      <c r="M61" s="219"/>
    </row>
    <row r="62" spans="1:13" ht="42.75" customHeight="1">
      <c r="A62" s="220"/>
      <c r="B62" s="175"/>
      <c r="C62" s="177" t="s">
        <v>200</v>
      </c>
      <c r="D62" s="176"/>
      <c r="E62" s="176" t="s">
        <v>202</v>
      </c>
      <c r="F62" s="176"/>
      <c r="G62" s="176"/>
      <c r="H62" s="177" t="s">
        <v>205</v>
      </c>
      <c r="I62" s="177"/>
      <c r="J62" s="177"/>
      <c r="K62" s="176"/>
      <c r="L62" s="176"/>
      <c r="M62" s="219"/>
    </row>
    <row r="63" spans="1:13" ht="15.75">
      <c r="A63" s="220"/>
      <c r="B63" s="175"/>
      <c r="C63" s="178" t="s">
        <v>197</v>
      </c>
      <c r="D63" s="178" t="s">
        <v>197</v>
      </c>
      <c r="E63" s="178" t="s">
        <v>197</v>
      </c>
      <c r="F63" s="178" t="s">
        <v>197</v>
      </c>
      <c r="G63" s="178" t="s">
        <v>197</v>
      </c>
      <c r="H63" s="178" t="s">
        <v>197</v>
      </c>
      <c r="I63" s="178"/>
      <c r="J63" s="178"/>
      <c r="K63" s="178"/>
      <c r="L63" s="178"/>
      <c r="M63" s="219"/>
    </row>
    <row r="64" spans="1:13" ht="15.75">
      <c r="A64" s="184" t="s">
        <v>213</v>
      </c>
      <c r="B64" s="171"/>
      <c r="C64" s="179">
        <v>8000</v>
      </c>
      <c r="D64" s="179"/>
      <c r="E64" s="179"/>
      <c r="F64" s="179"/>
      <c r="G64" s="179"/>
      <c r="H64" s="179">
        <v>5700</v>
      </c>
      <c r="I64" s="179"/>
      <c r="J64" s="179"/>
      <c r="K64" s="179"/>
      <c r="L64" s="179"/>
      <c r="M64" s="219"/>
    </row>
    <row r="65" spans="1:13" ht="15.75">
      <c r="A65" s="184" t="s">
        <v>198</v>
      </c>
      <c r="B65" s="171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219"/>
    </row>
    <row r="66" spans="1:13" ht="31.5">
      <c r="A66" s="184" t="s">
        <v>214</v>
      </c>
      <c r="B66" s="171"/>
      <c r="C66" s="179">
        <v>1500</v>
      </c>
      <c r="D66" s="179"/>
      <c r="E66" s="179"/>
      <c r="F66" s="179"/>
      <c r="G66" s="179"/>
      <c r="H66" s="179">
        <v>1100</v>
      </c>
      <c r="I66" s="179"/>
      <c r="J66" s="180"/>
      <c r="K66" s="179"/>
      <c r="L66" s="179"/>
      <c r="M66" s="219"/>
    </row>
    <row r="67" spans="1:13" ht="15.75">
      <c r="A67" s="184" t="s">
        <v>212</v>
      </c>
      <c r="B67" s="171"/>
      <c r="C67" s="172"/>
      <c r="D67" s="172"/>
      <c r="E67" s="172">
        <v>5000</v>
      </c>
      <c r="F67" s="172"/>
      <c r="G67" s="172"/>
      <c r="H67" s="172"/>
      <c r="I67" s="172"/>
      <c r="J67" s="172"/>
      <c r="K67" s="172"/>
      <c r="L67" s="172"/>
      <c r="M67" s="219"/>
    </row>
    <row r="68" spans="1:13" ht="15.75">
      <c r="A68" s="215" t="s">
        <v>211</v>
      </c>
      <c r="B68" s="171" t="s">
        <v>232</v>
      </c>
      <c r="C68" s="172"/>
      <c r="D68" s="172"/>
      <c r="E68" s="172"/>
      <c r="F68" s="172"/>
      <c r="G68" s="172"/>
      <c r="H68" s="172"/>
      <c r="I68" s="172">
        <v>61150</v>
      </c>
      <c r="J68" s="172"/>
      <c r="K68" s="172"/>
      <c r="L68" s="172"/>
      <c r="M68" s="219"/>
    </row>
    <row r="69" spans="1:13" ht="15.75">
      <c r="A69" s="216"/>
      <c r="B69" s="171" t="s">
        <v>233</v>
      </c>
      <c r="C69" s="172"/>
      <c r="D69" s="172"/>
      <c r="E69" s="172"/>
      <c r="F69" s="172"/>
      <c r="G69" s="172"/>
      <c r="H69" s="172"/>
      <c r="I69" s="172">
        <v>30000</v>
      </c>
      <c r="J69" s="172"/>
      <c r="K69" s="172"/>
      <c r="L69" s="172"/>
      <c r="M69" s="219"/>
    </row>
    <row r="70" spans="1:13" ht="15.75" customHeight="1" hidden="1">
      <c r="A70" s="216"/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219"/>
    </row>
    <row r="71" spans="1:13" ht="15.75" customHeight="1" hidden="1">
      <c r="A71" s="216"/>
      <c r="B71" s="171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219"/>
    </row>
    <row r="72" spans="1:13" ht="15.75" customHeight="1" hidden="1">
      <c r="A72" s="216"/>
      <c r="B72" s="171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219"/>
    </row>
    <row r="73" spans="1:13" ht="15.75">
      <c r="A73" s="217"/>
      <c r="B73" s="171"/>
      <c r="C73" s="173"/>
      <c r="D73" s="174"/>
      <c r="E73" s="173"/>
      <c r="F73" s="174"/>
      <c r="G73" s="173"/>
      <c r="H73" s="174"/>
      <c r="I73" s="174"/>
      <c r="J73" s="174"/>
      <c r="K73" s="173"/>
      <c r="L73" s="174"/>
      <c r="M73" s="219"/>
    </row>
    <row r="74" spans="1:13" ht="15.75">
      <c r="A74" s="181" t="s">
        <v>196</v>
      </c>
      <c r="B74" s="181"/>
      <c r="C74" s="172">
        <f aca="true" t="shared" si="2" ref="C74:H74">SUM(C64:C73)</f>
        <v>9500</v>
      </c>
      <c r="D74" s="172">
        <f t="shared" si="2"/>
        <v>0</v>
      </c>
      <c r="E74" s="172">
        <f t="shared" si="2"/>
        <v>5000</v>
      </c>
      <c r="F74" s="172">
        <f t="shared" si="2"/>
        <v>0</v>
      </c>
      <c r="G74" s="172">
        <f t="shared" si="2"/>
        <v>0</v>
      </c>
      <c r="H74" s="172">
        <f t="shared" si="2"/>
        <v>6800</v>
      </c>
      <c r="I74" s="172">
        <v>91150</v>
      </c>
      <c r="J74" s="172"/>
      <c r="K74" s="172"/>
      <c r="L74" s="172"/>
      <c r="M74" s="186">
        <f>SUM(C74:L74)</f>
        <v>112450</v>
      </c>
    </row>
  </sheetData>
  <sheetProtection/>
  <mergeCells count="23">
    <mergeCell ref="A1:H1"/>
    <mergeCell ref="A2:H2"/>
    <mergeCell ref="A3:H3"/>
    <mergeCell ref="A7:A9"/>
    <mergeCell ref="C7:H7"/>
    <mergeCell ref="A6:L6"/>
    <mergeCell ref="M6:M21"/>
    <mergeCell ref="A25:L25"/>
    <mergeCell ref="M25:M38"/>
    <mergeCell ref="A26:A28"/>
    <mergeCell ref="C26:H26"/>
    <mergeCell ref="A42:L42"/>
    <mergeCell ref="M42:M57"/>
    <mergeCell ref="A43:A45"/>
    <mergeCell ref="C43:H43"/>
    <mergeCell ref="A14:A21"/>
    <mergeCell ref="A33:A38"/>
    <mergeCell ref="A50:A57"/>
    <mergeCell ref="A68:A73"/>
    <mergeCell ref="A60:L60"/>
    <mergeCell ref="M60:M73"/>
    <mergeCell ref="A61:A63"/>
    <mergeCell ref="C61:H61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Tanq Petkova</cp:lastModifiedBy>
  <cp:lastPrinted>2023-08-18T07:22:56Z</cp:lastPrinted>
  <dcterms:created xsi:type="dcterms:W3CDTF">2010-07-21T10:19:55Z</dcterms:created>
  <dcterms:modified xsi:type="dcterms:W3CDTF">2024-01-22T14:27:51Z</dcterms:modified>
  <cp:category/>
  <cp:version/>
  <cp:contentType/>
  <cp:contentStatus/>
</cp:coreProperties>
</file>